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18195" windowHeight="6465"/>
  </bookViews>
  <sheets>
    <sheet name="11.3" sheetId="1" r:id="rId1"/>
  </sheets>
  <definedNames>
    <definedName name="_xlnm._FilterDatabase" localSheetId="0" hidden="1">'11.3'!$A$15:$I$1536</definedName>
  </definedNames>
  <calcPr calcId="144525"/>
</workbook>
</file>

<file path=xl/calcChain.xml><?xml version="1.0" encoding="utf-8"?>
<calcChain xmlns="http://schemas.openxmlformats.org/spreadsheetml/2006/main">
  <c r="I1535" i="1" l="1"/>
  <c r="I1534" i="1"/>
  <c r="I1531" i="1"/>
  <c r="I1530" i="1"/>
  <c r="I1528" i="1"/>
  <c r="I1527" i="1"/>
  <c r="I1526" i="1"/>
  <c r="I1525" i="1"/>
  <c r="I1523" i="1"/>
  <c r="I1522" i="1"/>
  <c r="I1521" i="1"/>
  <c r="I1494" i="1"/>
  <c r="I1493" i="1"/>
  <c r="I1491" i="1"/>
  <c r="I1490" i="1"/>
  <c r="I1485" i="1"/>
  <c r="I1484" i="1"/>
  <c r="I1483" i="1"/>
  <c r="I1481" i="1"/>
  <c r="I1480" i="1"/>
  <c r="I1442" i="1"/>
  <c r="I1421" i="1"/>
  <c r="I1399" i="1"/>
  <c r="I1398" i="1"/>
  <c r="I1397" i="1"/>
  <c r="I1396" i="1"/>
  <c r="I1395" i="1"/>
  <c r="I1394" i="1"/>
  <c r="I1393" i="1"/>
  <c r="I1392" i="1"/>
  <c r="I1391" i="1"/>
  <c r="F1390" i="1"/>
  <c r="I1390" i="1" s="1"/>
  <c r="F1389" i="1"/>
  <c r="I1389" i="1" s="1"/>
  <c r="F1388" i="1"/>
  <c r="I1388" i="1" s="1"/>
  <c r="F1387" i="1"/>
  <c r="I1387" i="1" s="1"/>
  <c r="F1386" i="1"/>
  <c r="I1386" i="1" s="1"/>
  <c r="F1385" i="1"/>
  <c r="I1385" i="1" s="1"/>
  <c r="F1384" i="1"/>
  <c r="F1383" i="1"/>
  <c r="I1383" i="1" s="1"/>
  <c r="F1382" i="1"/>
  <c r="I1382" i="1" s="1"/>
  <c r="F1381" i="1"/>
  <c r="I1381" i="1" s="1"/>
  <c r="F1380" i="1"/>
  <c r="I1380" i="1" s="1"/>
  <c r="F1379" i="1"/>
  <c r="I1379" i="1" s="1"/>
  <c r="F1378" i="1"/>
  <c r="I1378" i="1" s="1"/>
  <c r="F1377" i="1"/>
  <c r="I1377" i="1" s="1"/>
  <c r="F1376" i="1"/>
  <c r="I1376" i="1" s="1"/>
  <c r="F1375" i="1"/>
  <c r="I1375" i="1" s="1"/>
  <c r="F1374" i="1"/>
  <c r="I1374" i="1" s="1"/>
  <c r="F1373" i="1"/>
  <c r="I1373" i="1" s="1"/>
  <c r="F1372" i="1"/>
  <c r="I1372" i="1" s="1"/>
  <c r="F1371" i="1"/>
  <c r="I1371" i="1" s="1"/>
  <c r="F1370" i="1"/>
  <c r="I1370" i="1" s="1"/>
  <c r="F1369" i="1"/>
  <c r="I1369" i="1" s="1"/>
  <c r="F1368" i="1"/>
  <c r="I1368" i="1" s="1"/>
  <c r="F1367" i="1"/>
  <c r="I1367" i="1" s="1"/>
  <c r="F1366" i="1"/>
  <c r="I1366" i="1" s="1"/>
  <c r="F1365" i="1"/>
  <c r="F1364" i="1"/>
  <c r="I1363" i="1"/>
  <c r="F1362" i="1"/>
  <c r="F1361" i="1"/>
  <c r="F1360" i="1"/>
  <c r="F1359" i="1"/>
  <c r="F1358" i="1"/>
  <c r="I1358" i="1" s="1"/>
  <c r="F1357" i="1"/>
  <c r="I1357" i="1" s="1"/>
  <c r="F1356" i="1"/>
  <c r="F1355" i="1"/>
  <c r="I1355" i="1" s="1"/>
  <c r="F1354" i="1"/>
  <c r="F1353" i="1"/>
  <c r="I1353" i="1" s="1"/>
  <c r="F1352" i="1"/>
  <c r="I1352" i="1" s="1"/>
  <c r="F1351" i="1"/>
  <c r="I1351" i="1" s="1"/>
  <c r="F1350" i="1"/>
  <c r="F1349" i="1"/>
  <c r="F1348" i="1"/>
  <c r="F1347" i="1"/>
  <c r="I1347" i="1" s="1"/>
  <c r="F1346" i="1"/>
  <c r="F1345" i="1"/>
  <c r="I1345" i="1" s="1"/>
  <c r="F1344" i="1"/>
  <c r="F1343" i="1"/>
  <c r="F1342" i="1"/>
  <c r="F1341" i="1"/>
  <c r="F1340" i="1"/>
  <c r="F1339" i="1"/>
  <c r="I1339" i="1" s="1"/>
  <c r="F1338" i="1"/>
  <c r="I1338" i="1" s="1"/>
  <c r="F1337" i="1"/>
  <c r="I1337" i="1" s="1"/>
  <c r="F1336" i="1"/>
  <c r="I1336" i="1" s="1"/>
  <c r="F1335" i="1"/>
  <c r="I1335" i="1" s="1"/>
  <c r="F1334" i="1"/>
  <c r="F1333" i="1"/>
  <c r="I1333" i="1" s="1"/>
  <c r="F1332" i="1"/>
  <c r="F1331" i="1"/>
  <c r="F1330" i="1"/>
  <c r="F1329" i="1"/>
  <c r="I1329" i="1" s="1"/>
  <c r="F1328" i="1"/>
  <c r="F1327" i="1"/>
  <c r="F1326" i="1"/>
  <c r="F1325" i="1"/>
  <c r="F1324" i="1"/>
  <c r="I1324" i="1" s="1"/>
  <c r="F1323" i="1"/>
  <c r="F1322" i="1"/>
  <c r="F1321" i="1"/>
  <c r="I1321" i="1" s="1"/>
  <c r="F1320" i="1"/>
  <c r="F1319" i="1"/>
  <c r="F1318" i="1"/>
  <c r="F1317" i="1"/>
  <c r="F1316" i="1"/>
  <c r="I1316" i="1" s="1"/>
  <c r="F1315" i="1"/>
  <c r="F1314" i="1"/>
  <c r="F1313" i="1"/>
  <c r="F1312" i="1"/>
  <c r="F1311" i="1"/>
  <c r="I1311" i="1" s="1"/>
  <c r="F1310" i="1"/>
  <c r="F1309" i="1"/>
  <c r="F1308" i="1"/>
  <c r="I1308" i="1" s="1"/>
  <c r="F1307" i="1"/>
  <c r="F1306" i="1"/>
  <c r="F1305" i="1"/>
  <c r="F1304" i="1"/>
  <c r="F1303" i="1"/>
  <c r="F1302" i="1"/>
  <c r="I1302" i="1" s="1"/>
  <c r="F1301" i="1"/>
  <c r="I1301" i="1" s="1"/>
  <c r="F1300" i="1"/>
  <c r="F1299" i="1"/>
  <c r="F1298" i="1"/>
  <c r="F1297" i="1"/>
  <c r="I1297" i="1" s="1"/>
  <c r="F1296" i="1"/>
  <c r="I1296" i="1" s="1"/>
  <c r="F1295" i="1"/>
  <c r="F1294" i="1"/>
  <c r="F1293" i="1"/>
  <c r="F1292" i="1"/>
  <c r="I1292" i="1" s="1"/>
  <c r="F1291" i="1"/>
  <c r="I1291" i="1" s="1"/>
  <c r="F1290" i="1"/>
  <c r="I1290" i="1" s="1"/>
  <c r="F1289" i="1"/>
  <c r="I1289" i="1" s="1"/>
  <c r="F1288" i="1"/>
  <c r="I1288" i="1" s="1"/>
  <c r="F1287" i="1"/>
  <c r="F1286" i="1"/>
  <c r="I1286" i="1" s="1"/>
  <c r="F1285" i="1"/>
  <c r="I1285" i="1" s="1"/>
  <c r="F1284" i="1"/>
  <c r="F1283" i="1"/>
  <c r="F1282" i="1"/>
  <c r="F1281" i="1"/>
  <c r="I1281" i="1" s="1"/>
  <c r="F1280" i="1"/>
  <c r="F1279" i="1"/>
  <c r="I1279" i="1" s="1"/>
  <c r="F1278" i="1"/>
  <c r="F1277" i="1"/>
  <c r="I1277" i="1" s="1"/>
  <c r="F1276" i="1"/>
  <c r="I1276" i="1" s="1"/>
  <c r="F1275" i="1"/>
  <c r="I1275" i="1" s="1"/>
  <c r="F1274" i="1"/>
  <c r="I1274" i="1" s="1"/>
  <c r="F1273" i="1"/>
  <c r="I1273" i="1" s="1"/>
  <c r="F1272" i="1"/>
  <c r="I1272" i="1" s="1"/>
  <c r="F1271" i="1"/>
  <c r="F1270" i="1"/>
  <c r="I1270" i="1" s="1"/>
  <c r="F1269" i="1"/>
  <c r="I1269" i="1" s="1"/>
  <c r="F1268" i="1"/>
  <c r="I1268" i="1" s="1"/>
  <c r="F1267" i="1"/>
  <c r="I1267" i="1" s="1"/>
  <c r="F1266" i="1"/>
  <c r="I1266" i="1" s="1"/>
  <c r="F1265" i="1"/>
  <c r="I1265" i="1" s="1"/>
  <c r="F1264" i="1"/>
  <c r="I1264" i="1" s="1"/>
  <c r="F1263" i="1"/>
  <c r="F1262" i="1"/>
  <c r="I1262" i="1" s="1"/>
  <c r="F1261" i="1"/>
  <c r="F1260" i="1"/>
  <c r="F1259" i="1"/>
  <c r="F1257" i="1"/>
  <c r="F1255" i="1"/>
  <c r="E1254" i="1"/>
  <c r="D1254" i="1"/>
  <c r="C1254" i="1"/>
  <c r="I1250" i="1"/>
  <c r="E1250" i="1"/>
  <c r="D1250" i="1"/>
  <c r="D1246" i="1" s="1"/>
  <c r="C1250" i="1"/>
  <c r="F1249" i="1"/>
  <c r="F1248" i="1"/>
  <c r="E1247" i="1"/>
  <c r="D1247" i="1"/>
  <c r="C1247" i="1"/>
  <c r="F1245" i="1"/>
  <c r="E1243" i="1"/>
  <c r="D1243" i="1"/>
  <c r="D1242" i="1"/>
  <c r="C1242" i="1"/>
  <c r="I1238" i="1"/>
  <c r="F1238" i="1"/>
  <c r="E1238" i="1"/>
  <c r="D1238" i="1"/>
  <c r="C1238" i="1"/>
  <c r="F1237" i="1"/>
  <c r="F1236" i="1"/>
  <c r="E1235" i="1"/>
  <c r="D1235" i="1"/>
  <c r="C1235" i="1"/>
  <c r="F1230" i="1"/>
  <c r="F1229" i="1" s="1"/>
  <c r="E1229" i="1"/>
  <c r="D1229" i="1"/>
  <c r="C1229" i="1"/>
  <c r="I1225" i="1"/>
  <c r="F1225" i="1"/>
  <c r="E1225" i="1"/>
  <c r="D1225" i="1"/>
  <c r="C1225" i="1"/>
  <c r="F1224" i="1"/>
  <c r="F1223" i="1"/>
  <c r="E1222" i="1"/>
  <c r="D1222" i="1"/>
  <c r="C1222" i="1"/>
  <c r="F1218" i="1"/>
  <c r="F1217" i="1" s="1"/>
  <c r="E1217" i="1"/>
  <c r="D1217" i="1"/>
  <c r="C1217" i="1"/>
  <c r="I1213" i="1"/>
  <c r="F1213" i="1"/>
  <c r="E1213" i="1"/>
  <c r="D1213" i="1"/>
  <c r="C1213" i="1"/>
  <c r="F1212" i="1"/>
  <c r="F1211" i="1"/>
  <c r="E1210" i="1"/>
  <c r="D1210" i="1"/>
  <c r="C1210" i="1"/>
  <c r="F1205" i="1"/>
  <c r="I1205" i="1" s="1"/>
  <c r="F1202" i="1"/>
  <c r="E1201" i="1"/>
  <c r="E1200" i="1" s="1"/>
  <c r="E1199" i="1" s="1"/>
  <c r="D1201" i="1"/>
  <c r="D1200" i="1" s="1"/>
  <c r="D1199" i="1" s="1"/>
  <c r="C1201" i="1"/>
  <c r="C1200" i="1" s="1"/>
  <c r="C1199" i="1" s="1"/>
  <c r="F1197" i="1"/>
  <c r="I1197" i="1" s="1"/>
  <c r="F1194" i="1"/>
  <c r="I1194" i="1" s="1"/>
  <c r="I1193" i="1" s="1"/>
  <c r="E1193" i="1"/>
  <c r="D1193" i="1"/>
  <c r="C1193" i="1"/>
  <c r="F1192" i="1"/>
  <c r="I1192" i="1" s="1"/>
  <c r="F1191" i="1"/>
  <c r="F1190" i="1"/>
  <c r="I1190" i="1" s="1"/>
  <c r="E1189" i="1"/>
  <c r="D1189" i="1"/>
  <c r="C1189" i="1"/>
  <c r="F1184" i="1"/>
  <c r="I1184" i="1" s="1"/>
  <c r="F1181" i="1"/>
  <c r="I1181" i="1" s="1"/>
  <c r="I1180" i="1" s="1"/>
  <c r="I1179" i="1" s="1"/>
  <c r="E1180" i="1"/>
  <c r="E1179" i="1" s="1"/>
  <c r="E1178" i="1" s="1"/>
  <c r="D1180" i="1"/>
  <c r="D1179" i="1" s="1"/>
  <c r="D1178" i="1" s="1"/>
  <c r="C1180" i="1"/>
  <c r="C1179" i="1" s="1"/>
  <c r="C1178" i="1" s="1"/>
  <c r="F1176" i="1"/>
  <c r="I1176" i="1" s="1"/>
  <c r="F1173" i="1"/>
  <c r="F1172" i="1" s="1"/>
  <c r="E1172" i="1"/>
  <c r="C1172" i="1"/>
  <c r="F1171" i="1"/>
  <c r="I1171" i="1" s="1"/>
  <c r="F1170" i="1"/>
  <c r="F1169" i="1"/>
  <c r="I1169" i="1" s="1"/>
  <c r="E1168" i="1"/>
  <c r="E1167" i="1" s="1"/>
  <c r="E1166" i="1" s="1"/>
  <c r="E1165" i="1" s="1"/>
  <c r="C1168" i="1"/>
  <c r="D1167" i="1"/>
  <c r="D1166" i="1" s="1"/>
  <c r="G534" i="1"/>
  <c r="F534" i="1"/>
  <c r="G533" i="1"/>
  <c r="F533" i="1"/>
  <c r="G532" i="1"/>
  <c r="F532" i="1"/>
  <c r="G531" i="1"/>
  <c r="F531" i="1"/>
  <c r="G530" i="1"/>
  <c r="E530" i="1"/>
  <c r="F530" i="1" s="1"/>
  <c r="G529" i="1"/>
  <c r="E529" i="1"/>
  <c r="F529" i="1" s="1"/>
  <c r="I529" i="1" s="1"/>
  <c r="G528" i="1"/>
  <c r="E528" i="1"/>
  <c r="F528" i="1" s="1"/>
  <c r="G527" i="1"/>
  <c r="F527" i="1"/>
  <c r="I527" i="1" s="1"/>
  <c r="G526" i="1"/>
  <c r="F526" i="1"/>
  <c r="G525" i="1"/>
  <c r="F525" i="1"/>
  <c r="I525" i="1" s="1"/>
  <c r="G524" i="1"/>
  <c r="F524" i="1"/>
  <c r="G523" i="1"/>
  <c r="F523" i="1"/>
  <c r="I523" i="1" s="1"/>
  <c r="G522" i="1"/>
  <c r="F522" i="1"/>
  <c r="D521" i="1"/>
  <c r="C521" i="1"/>
  <c r="G520" i="1"/>
  <c r="F520" i="1"/>
  <c r="G519" i="1"/>
  <c r="F519" i="1"/>
  <c r="G518" i="1"/>
  <c r="F518" i="1"/>
  <c r="G517" i="1"/>
  <c r="F517" i="1"/>
  <c r="G516" i="1"/>
  <c r="F516" i="1"/>
  <c r="E515" i="1"/>
  <c r="F515" i="1" s="1"/>
  <c r="G514" i="1"/>
  <c r="G513" i="1"/>
  <c r="E513" i="1"/>
  <c r="G512" i="1"/>
  <c r="F512" i="1"/>
  <c r="I512" i="1" s="1"/>
  <c r="E512" i="1"/>
  <c r="E514" i="1" s="1"/>
  <c r="F514" i="1" s="1"/>
  <c r="G511" i="1"/>
  <c r="F511" i="1"/>
  <c r="D510" i="1"/>
  <c r="C510" i="1"/>
  <c r="F509" i="1"/>
  <c r="F508" i="1"/>
  <c r="F507" i="1"/>
  <c r="I507" i="1" s="1"/>
  <c r="F506" i="1"/>
  <c r="I506" i="1" s="1"/>
  <c r="F505" i="1"/>
  <c r="I505" i="1" s="1"/>
  <c r="E504" i="1"/>
  <c r="F504" i="1" s="1"/>
  <c r="I504" i="1" s="1"/>
  <c r="F503" i="1"/>
  <c r="I503" i="1" s="1"/>
  <c r="E502" i="1"/>
  <c r="F501" i="1"/>
  <c r="I501" i="1" s="1"/>
  <c r="F500" i="1"/>
  <c r="I500" i="1" s="1"/>
  <c r="F499" i="1"/>
  <c r="I499" i="1" s="1"/>
  <c r="F498" i="1"/>
  <c r="I498" i="1" s="1"/>
  <c r="F497" i="1"/>
  <c r="I497" i="1" s="1"/>
  <c r="F496" i="1"/>
  <c r="I496" i="1" s="1"/>
  <c r="D495" i="1"/>
  <c r="C495" i="1"/>
  <c r="F494" i="1"/>
  <c r="F493" i="1"/>
  <c r="I493" i="1" s="1"/>
  <c r="F492" i="1"/>
  <c r="I492" i="1" s="1"/>
  <c r="F491" i="1"/>
  <c r="I491" i="1" s="1"/>
  <c r="F490" i="1"/>
  <c r="I490" i="1" s="1"/>
  <c r="E489" i="1"/>
  <c r="F489" i="1" s="1"/>
  <c r="E488" i="1"/>
  <c r="F488" i="1" s="1"/>
  <c r="I488" i="1" s="1"/>
  <c r="E487" i="1"/>
  <c r="F486" i="1"/>
  <c r="I486" i="1" s="1"/>
  <c r="F485" i="1"/>
  <c r="I485" i="1" s="1"/>
  <c r="D484" i="1"/>
  <c r="C484" i="1"/>
  <c r="F483" i="1"/>
  <c r="F481" i="1"/>
  <c r="I481" i="1" s="1"/>
  <c r="F480" i="1"/>
  <c r="I480" i="1" s="1"/>
  <c r="H478" i="1"/>
  <c r="F478" i="1"/>
  <c r="H477" i="1"/>
  <c r="F477" i="1"/>
  <c r="E476" i="1"/>
  <c r="E475" i="1" s="1"/>
  <c r="D476" i="1"/>
  <c r="D475" i="1" s="1"/>
  <c r="C476" i="1"/>
  <c r="C475" i="1" s="1"/>
  <c r="H474" i="1"/>
  <c r="F474" i="1"/>
  <c r="H473" i="1"/>
  <c r="F473" i="1"/>
  <c r="E472" i="1"/>
  <c r="D472" i="1"/>
  <c r="C472" i="1"/>
  <c r="H471" i="1"/>
  <c r="F471" i="1"/>
  <c r="H470" i="1"/>
  <c r="F470" i="1"/>
  <c r="E469" i="1"/>
  <c r="D469" i="1"/>
  <c r="C469" i="1"/>
  <c r="H467" i="1"/>
  <c r="F467" i="1"/>
  <c r="H466" i="1"/>
  <c r="F466" i="1"/>
  <c r="E465" i="1"/>
  <c r="D465" i="1"/>
  <c r="C465" i="1"/>
  <c r="H464" i="1"/>
  <c r="F464" i="1"/>
  <c r="H463" i="1"/>
  <c r="F463" i="1"/>
  <c r="E462" i="1"/>
  <c r="D462" i="1"/>
  <c r="C462" i="1"/>
  <c r="H460" i="1"/>
  <c r="F460" i="1"/>
  <c r="H459" i="1"/>
  <c r="F459" i="1"/>
  <c r="I459" i="1" s="1"/>
  <c r="E458" i="1"/>
  <c r="D458" i="1"/>
  <c r="C458" i="1"/>
  <c r="H457" i="1"/>
  <c r="F457" i="1"/>
  <c r="H456" i="1"/>
  <c r="F456" i="1"/>
  <c r="E455" i="1"/>
  <c r="D455" i="1"/>
  <c r="C455" i="1"/>
  <c r="H453" i="1"/>
  <c r="F453" i="1"/>
  <c r="I453" i="1" s="1"/>
  <c r="H452" i="1"/>
  <c r="F452" i="1"/>
  <c r="E451" i="1"/>
  <c r="D451" i="1"/>
  <c r="C451" i="1"/>
  <c r="H450" i="1"/>
  <c r="F450" i="1"/>
  <c r="H449" i="1"/>
  <c r="F449" i="1"/>
  <c r="E448" i="1"/>
  <c r="D448" i="1"/>
  <c r="C448" i="1"/>
  <c r="H447" i="1"/>
  <c r="F447" i="1"/>
  <c r="I447" i="1" s="1"/>
  <c r="H446" i="1"/>
  <c r="F446" i="1"/>
  <c r="E445" i="1"/>
  <c r="D445" i="1"/>
  <c r="D444" i="1" s="1"/>
  <c r="C445" i="1"/>
  <c r="H442" i="1"/>
  <c r="F442" i="1"/>
  <c r="H441" i="1"/>
  <c r="F441" i="1"/>
  <c r="E440" i="1"/>
  <c r="D440" i="1"/>
  <c r="C440" i="1"/>
  <c r="H439" i="1"/>
  <c r="F439" i="1"/>
  <c r="H438" i="1"/>
  <c r="F438" i="1"/>
  <c r="I438" i="1" s="1"/>
  <c r="E437" i="1"/>
  <c r="D437" i="1"/>
  <c r="C437" i="1"/>
  <c r="H435" i="1"/>
  <c r="F435" i="1"/>
  <c r="H434" i="1"/>
  <c r="F434" i="1"/>
  <c r="I434" i="1" s="1"/>
  <c r="E433" i="1"/>
  <c r="E432" i="1" s="1"/>
  <c r="D433" i="1"/>
  <c r="D432" i="1" s="1"/>
  <c r="C433" i="1"/>
  <c r="H431" i="1"/>
  <c r="F431" i="1"/>
  <c r="H430" i="1"/>
  <c r="F430" i="1"/>
  <c r="E429" i="1"/>
  <c r="D429" i="1"/>
  <c r="C429" i="1"/>
  <c r="H428" i="1"/>
  <c r="F428" i="1"/>
  <c r="H427" i="1"/>
  <c r="F427" i="1"/>
  <c r="E426" i="1"/>
  <c r="D426" i="1"/>
  <c r="C426" i="1"/>
  <c r="H425" i="1"/>
  <c r="F425" i="1"/>
  <c r="H424" i="1"/>
  <c r="F424" i="1"/>
  <c r="E423" i="1"/>
  <c r="D423" i="1"/>
  <c r="C423" i="1"/>
  <c r="H421" i="1"/>
  <c r="F421" i="1"/>
  <c r="H420" i="1"/>
  <c r="F420" i="1"/>
  <c r="E419" i="1"/>
  <c r="E412" i="1" s="1"/>
  <c r="D419" i="1"/>
  <c r="C419" i="1"/>
  <c r="H418" i="1"/>
  <c r="F418" i="1"/>
  <c r="H417" i="1"/>
  <c r="F417" i="1"/>
  <c r="E416" i="1"/>
  <c r="D416" i="1"/>
  <c r="C416" i="1"/>
  <c r="H415" i="1"/>
  <c r="F415" i="1"/>
  <c r="H414" i="1"/>
  <c r="F414" i="1"/>
  <c r="E413" i="1"/>
  <c r="D413" i="1"/>
  <c r="C413" i="1"/>
  <c r="H411" i="1"/>
  <c r="F411" i="1"/>
  <c r="H410" i="1"/>
  <c r="F410" i="1"/>
  <c r="I410" i="1" s="1"/>
  <c r="E409" i="1"/>
  <c r="D409" i="1"/>
  <c r="C409" i="1"/>
  <c r="H408" i="1"/>
  <c r="I408" i="1" s="1"/>
  <c r="F408" i="1"/>
  <c r="H407" i="1"/>
  <c r="F407" i="1"/>
  <c r="I407" i="1" s="1"/>
  <c r="E406" i="1"/>
  <c r="D406" i="1"/>
  <c r="C406" i="1"/>
  <c r="H405" i="1"/>
  <c r="F405" i="1"/>
  <c r="H404" i="1"/>
  <c r="F404" i="1"/>
  <c r="E403" i="1"/>
  <c r="D403" i="1"/>
  <c r="C403" i="1"/>
  <c r="H396" i="1"/>
  <c r="F396" i="1"/>
  <c r="H395" i="1"/>
  <c r="F395" i="1"/>
  <c r="E394" i="1"/>
  <c r="D394" i="1"/>
  <c r="C394" i="1"/>
  <c r="F394" i="1" s="1"/>
  <c r="H393" i="1"/>
  <c r="F393" i="1"/>
  <c r="H392" i="1"/>
  <c r="F392" i="1"/>
  <c r="I392" i="1" s="1"/>
  <c r="E391" i="1"/>
  <c r="D391" i="1"/>
  <c r="C391" i="1"/>
  <c r="H390" i="1"/>
  <c r="F390" i="1"/>
  <c r="H389" i="1"/>
  <c r="F389" i="1"/>
  <c r="I389" i="1" s="1"/>
  <c r="E388" i="1"/>
  <c r="D388" i="1"/>
  <c r="C388" i="1"/>
  <c r="H387" i="1"/>
  <c r="F387" i="1"/>
  <c r="H386" i="1"/>
  <c r="F386" i="1"/>
  <c r="E385" i="1"/>
  <c r="D385" i="1"/>
  <c r="D383" i="1" s="1"/>
  <c r="D384" i="1" s="1"/>
  <c r="C385" i="1"/>
  <c r="H382" i="1"/>
  <c r="F382" i="1"/>
  <c r="H381" i="1"/>
  <c r="F381" i="1"/>
  <c r="E380" i="1"/>
  <c r="D380" i="1"/>
  <c r="C380" i="1"/>
  <c r="H379" i="1"/>
  <c r="F379" i="1"/>
  <c r="H378" i="1"/>
  <c r="F378" i="1"/>
  <c r="E377" i="1"/>
  <c r="D377" i="1"/>
  <c r="C377" i="1"/>
  <c r="H376" i="1"/>
  <c r="F376" i="1"/>
  <c r="H375" i="1"/>
  <c r="F375" i="1"/>
  <c r="E374" i="1"/>
  <c r="E369" i="1" s="1"/>
  <c r="E370" i="1" s="1"/>
  <c r="D374" i="1"/>
  <c r="C374" i="1"/>
  <c r="H373" i="1"/>
  <c r="F373" i="1"/>
  <c r="H372" i="1"/>
  <c r="F372" i="1"/>
  <c r="E371" i="1"/>
  <c r="D371" i="1"/>
  <c r="C371" i="1"/>
  <c r="H367" i="1"/>
  <c r="F367" i="1"/>
  <c r="I367" i="1" s="1"/>
  <c r="H366" i="1"/>
  <c r="F366" i="1"/>
  <c r="E365" i="1"/>
  <c r="D365" i="1"/>
  <c r="C365" i="1"/>
  <c r="H364" i="1"/>
  <c r="F364" i="1"/>
  <c r="H363" i="1"/>
  <c r="F363" i="1"/>
  <c r="E362" i="1"/>
  <c r="D362" i="1"/>
  <c r="C362" i="1"/>
  <c r="H359" i="1"/>
  <c r="F359" i="1"/>
  <c r="H358" i="1"/>
  <c r="F358" i="1"/>
  <c r="I358" i="1" s="1"/>
  <c r="E357" i="1"/>
  <c r="D357" i="1"/>
  <c r="C357" i="1"/>
  <c r="H356" i="1"/>
  <c r="F356" i="1"/>
  <c r="H355" i="1"/>
  <c r="F355" i="1"/>
  <c r="I355" i="1" s="1"/>
  <c r="E354" i="1"/>
  <c r="D354" i="1"/>
  <c r="D352" i="1" s="1"/>
  <c r="D353" i="1" s="1"/>
  <c r="C354" i="1"/>
  <c r="H346" i="1"/>
  <c r="F346" i="1"/>
  <c r="H345" i="1"/>
  <c r="F345" i="1"/>
  <c r="E344" i="1"/>
  <c r="E343" i="1" s="1"/>
  <c r="D344" i="1"/>
  <c r="D343" i="1" s="1"/>
  <c r="C344" i="1"/>
  <c r="C343" i="1" s="1"/>
  <c r="H342" i="1"/>
  <c r="F342" i="1"/>
  <c r="I342" i="1" s="1"/>
  <c r="H341" i="1"/>
  <c r="F341" i="1"/>
  <c r="E340" i="1"/>
  <c r="E339" i="1" s="1"/>
  <c r="D340" i="1"/>
  <c r="C340" i="1"/>
  <c r="C339" i="1" s="1"/>
  <c r="H338" i="1"/>
  <c r="F338" i="1"/>
  <c r="H337" i="1"/>
  <c r="F337" i="1"/>
  <c r="E336" i="1"/>
  <c r="D336" i="1"/>
  <c r="C336" i="1"/>
  <c r="H335" i="1"/>
  <c r="F335" i="1"/>
  <c r="H334" i="1"/>
  <c r="F334" i="1"/>
  <c r="E333" i="1"/>
  <c r="D333" i="1"/>
  <c r="D332" i="1" s="1"/>
  <c r="C333" i="1"/>
  <c r="H331" i="1"/>
  <c r="F331" i="1"/>
  <c r="H330" i="1"/>
  <c r="F330" i="1"/>
  <c r="E329" i="1"/>
  <c r="D329" i="1"/>
  <c r="C329" i="1"/>
  <c r="H328" i="1"/>
  <c r="F328" i="1"/>
  <c r="H327" i="1"/>
  <c r="F327" i="1"/>
  <c r="E326" i="1"/>
  <c r="D326" i="1"/>
  <c r="C326" i="1"/>
  <c r="H324" i="1"/>
  <c r="F324" i="1"/>
  <c r="H323" i="1"/>
  <c r="F323" i="1"/>
  <c r="E322" i="1"/>
  <c r="D322" i="1"/>
  <c r="C322" i="1"/>
  <c r="H321" i="1"/>
  <c r="F321" i="1"/>
  <c r="H320" i="1"/>
  <c r="F320" i="1"/>
  <c r="I320" i="1" s="1"/>
  <c r="E319" i="1"/>
  <c r="D319" i="1"/>
  <c r="C319" i="1"/>
  <c r="C318" i="1"/>
  <c r="H316" i="1"/>
  <c r="F316" i="1"/>
  <c r="H315" i="1"/>
  <c r="F315" i="1"/>
  <c r="I315" i="1" s="1"/>
  <c r="E314" i="1"/>
  <c r="D314" i="1"/>
  <c r="C314" i="1"/>
  <c r="H313" i="1"/>
  <c r="F313" i="1"/>
  <c r="H312" i="1"/>
  <c r="F312" i="1"/>
  <c r="I312" i="1" s="1"/>
  <c r="E311" i="1"/>
  <c r="D311" i="1"/>
  <c r="C311" i="1"/>
  <c r="C310" i="1" s="1"/>
  <c r="H309" i="1"/>
  <c r="F309" i="1"/>
  <c r="H308" i="1"/>
  <c r="F308" i="1"/>
  <c r="I308" i="1" s="1"/>
  <c r="E307" i="1"/>
  <c r="E306" i="1" s="1"/>
  <c r="D307" i="1"/>
  <c r="D306" i="1" s="1"/>
  <c r="C307" i="1"/>
  <c r="C306" i="1" s="1"/>
  <c r="H305" i="1"/>
  <c r="F305" i="1"/>
  <c r="H304" i="1"/>
  <c r="F304" i="1"/>
  <c r="I304" i="1" s="1"/>
  <c r="E303" i="1"/>
  <c r="D303" i="1"/>
  <c r="C303" i="1"/>
  <c r="H302" i="1"/>
  <c r="F302" i="1"/>
  <c r="H301" i="1"/>
  <c r="F301" i="1"/>
  <c r="I301" i="1" s="1"/>
  <c r="E300" i="1"/>
  <c r="D300" i="1"/>
  <c r="C300" i="1"/>
  <c r="H299" i="1"/>
  <c r="F299" i="1"/>
  <c r="H298" i="1"/>
  <c r="F298" i="1"/>
  <c r="I298" i="1" s="1"/>
  <c r="E297" i="1"/>
  <c r="D297" i="1"/>
  <c r="C297" i="1"/>
  <c r="H295" i="1"/>
  <c r="F295" i="1"/>
  <c r="H294" i="1"/>
  <c r="F294" i="1"/>
  <c r="E293" i="1"/>
  <c r="D293" i="1"/>
  <c r="C293" i="1"/>
  <c r="H292" i="1"/>
  <c r="F292" i="1"/>
  <c r="I292" i="1" s="1"/>
  <c r="H291" i="1"/>
  <c r="F291" i="1"/>
  <c r="I291" i="1" s="1"/>
  <c r="E290" i="1"/>
  <c r="D290" i="1"/>
  <c r="C290" i="1"/>
  <c r="H289" i="1"/>
  <c r="F289" i="1"/>
  <c r="H288" i="1"/>
  <c r="F288" i="1"/>
  <c r="E287" i="1"/>
  <c r="D287" i="1"/>
  <c r="C287" i="1"/>
  <c r="H285" i="1"/>
  <c r="F285" i="1"/>
  <c r="I285" i="1" s="1"/>
  <c r="H284" i="1"/>
  <c r="F284" i="1"/>
  <c r="E283" i="1"/>
  <c r="D283" i="1"/>
  <c r="C283" i="1"/>
  <c r="H282" i="1"/>
  <c r="F282" i="1"/>
  <c r="I282" i="1" s="1"/>
  <c r="H281" i="1"/>
  <c r="F281" i="1"/>
  <c r="E280" i="1"/>
  <c r="D280" i="1"/>
  <c r="C280" i="1"/>
  <c r="H279" i="1"/>
  <c r="F279" i="1"/>
  <c r="H278" i="1"/>
  <c r="F278" i="1"/>
  <c r="I278" i="1" s="1"/>
  <c r="E277" i="1"/>
  <c r="D277" i="1"/>
  <c r="C277" i="1"/>
  <c r="H270" i="1"/>
  <c r="F270" i="1"/>
  <c r="I270" i="1" s="1"/>
  <c r="H269" i="1"/>
  <c r="F269" i="1"/>
  <c r="E268" i="1"/>
  <c r="D268" i="1"/>
  <c r="C268" i="1"/>
  <c r="H267" i="1"/>
  <c r="F267" i="1"/>
  <c r="H266" i="1"/>
  <c r="F266" i="1"/>
  <c r="E265" i="1"/>
  <c r="D265" i="1"/>
  <c r="C265" i="1"/>
  <c r="H264" i="1"/>
  <c r="F264" i="1"/>
  <c r="H263" i="1"/>
  <c r="F263" i="1"/>
  <c r="I263" i="1" s="1"/>
  <c r="E262" i="1"/>
  <c r="D262" i="1"/>
  <c r="C262" i="1"/>
  <c r="H261" i="1"/>
  <c r="F261" i="1"/>
  <c r="I261" i="1" s="1"/>
  <c r="H260" i="1"/>
  <c r="F260" i="1"/>
  <c r="E259" i="1"/>
  <c r="D259" i="1"/>
  <c r="C259" i="1"/>
  <c r="H256" i="1"/>
  <c r="F256" i="1"/>
  <c r="I256" i="1" s="1"/>
  <c r="H255" i="1"/>
  <c r="F255" i="1"/>
  <c r="E254" i="1"/>
  <c r="D254" i="1"/>
  <c r="C254" i="1"/>
  <c r="H253" i="1"/>
  <c r="F253" i="1"/>
  <c r="H252" i="1"/>
  <c r="F252" i="1"/>
  <c r="E251" i="1"/>
  <c r="D251" i="1"/>
  <c r="C251" i="1"/>
  <c r="H250" i="1"/>
  <c r="F250" i="1"/>
  <c r="I250" i="1" s="1"/>
  <c r="H249" i="1"/>
  <c r="F249" i="1"/>
  <c r="E248" i="1"/>
  <c r="D248" i="1"/>
  <c r="C248" i="1"/>
  <c r="H247" i="1"/>
  <c r="F247" i="1"/>
  <c r="H246" i="1"/>
  <c r="F246" i="1"/>
  <c r="E245" i="1"/>
  <c r="D245" i="1"/>
  <c r="C245" i="1"/>
  <c r="H241" i="1"/>
  <c r="F241" i="1"/>
  <c r="I241" i="1" s="1"/>
  <c r="H240" i="1"/>
  <c r="F240" i="1"/>
  <c r="E239" i="1"/>
  <c r="D239" i="1"/>
  <c r="C239" i="1"/>
  <c r="H238" i="1"/>
  <c r="F238" i="1"/>
  <c r="H237" i="1"/>
  <c r="F237" i="1"/>
  <c r="E236" i="1"/>
  <c r="D236" i="1"/>
  <c r="C236" i="1"/>
  <c r="C234" i="1" s="1"/>
  <c r="C235" i="1" s="1"/>
  <c r="H233" i="1"/>
  <c r="F233" i="1"/>
  <c r="H232" i="1"/>
  <c r="F232" i="1"/>
  <c r="E231" i="1"/>
  <c r="D231" i="1"/>
  <c r="C231" i="1"/>
  <c r="H230" i="1"/>
  <c r="F230" i="1"/>
  <c r="H229" i="1"/>
  <c r="F229" i="1"/>
  <c r="E228" i="1"/>
  <c r="E226" i="1" s="1"/>
  <c r="E227" i="1" s="1"/>
  <c r="D228" i="1"/>
  <c r="C228" i="1"/>
  <c r="H222" i="1"/>
  <c r="F222" i="1"/>
  <c r="H221" i="1"/>
  <c r="F221" i="1"/>
  <c r="H219" i="1"/>
  <c r="F219" i="1"/>
  <c r="I219" i="1" s="1"/>
  <c r="H218" i="1"/>
  <c r="F218" i="1"/>
  <c r="I218" i="1" s="1"/>
  <c r="E216" i="1"/>
  <c r="H215" i="1"/>
  <c r="F215" i="1"/>
  <c r="H214" i="1"/>
  <c r="F214" i="1"/>
  <c r="H212" i="1"/>
  <c r="F212" i="1"/>
  <c r="H211" i="1"/>
  <c r="F211" i="1"/>
  <c r="H210" i="1"/>
  <c r="F210" i="1"/>
  <c r="H209" i="1"/>
  <c r="F209" i="1"/>
  <c r="H208" i="1"/>
  <c r="F208" i="1"/>
  <c r="H205" i="1"/>
  <c r="F205" i="1"/>
  <c r="I205" i="1" s="1"/>
  <c r="H204" i="1"/>
  <c r="F204" i="1"/>
  <c r="I204" i="1" s="1"/>
  <c r="H203" i="1"/>
  <c r="F203" i="1"/>
  <c r="H202" i="1"/>
  <c r="F202" i="1"/>
  <c r="I202" i="1" s="1"/>
  <c r="H200" i="1"/>
  <c r="F200" i="1"/>
  <c r="I200" i="1" s="1"/>
  <c r="H199" i="1"/>
  <c r="F199" i="1"/>
  <c r="I199" i="1" s="1"/>
  <c r="H198" i="1"/>
  <c r="F198" i="1"/>
  <c r="I198" i="1" s="1"/>
  <c r="H197" i="1"/>
  <c r="F197" i="1"/>
  <c r="I197" i="1" s="1"/>
  <c r="H196" i="1"/>
  <c r="F196" i="1"/>
  <c r="E193" i="1"/>
  <c r="H192" i="1"/>
  <c r="F192" i="1"/>
  <c r="H190" i="1"/>
  <c r="F190" i="1"/>
  <c r="H188" i="1"/>
  <c r="F188" i="1"/>
  <c r="H187" i="1"/>
  <c r="F187" i="1"/>
  <c r="H184" i="1"/>
  <c r="F184" i="1"/>
  <c r="H182" i="1"/>
  <c r="F182" i="1"/>
  <c r="H180" i="1"/>
  <c r="F180" i="1"/>
  <c r="E177" i="1"/>
  <c r="H176" i="1"/>
  <c r="F176" i="1"/>
  <c r="I176" i="1" s="1"/>
  <c r="H175" i="1"/>
  <c r="F175" i="1"/>
  <c r="I175" i="1" s="1"/>
  <c r="H172" i="1"/>
  <c r="F172" i="1"/>
  <c r="H169" i="1"/>
  <c r="F169" i="1"/>
  <c r="I169" i="1" s="1"/>
  <c r="H168" i="1"/>
  <c r="F168" i="1"/>
  <c r="H166" i="1"/>
  <c r="F166" i="1"/>
  <c r="I166" i="1" s="1"/>
  <c r="H165" i="1"/>
  <c r="F165" i="1"/>
  <c r="I165" i="1" s="1"/>
  <c r="H164" i="1"/>
  <c r="F164" i="1"/>
  <c r="I164" i="1" s="1"/>
  <c r="H161" i="1"/>
  <c r="F161" i="1"/>
  <c r="I161" i="1" s="1"/>
  <c r="H160" i="1"/>
  <c r="F160" i="1"/>
  <c r="I160" i="1" s="1"/>
  <c r="H159" i="1"/>
  <c r="F159" i="1"/>
  <c r="I159" i="1" s="1"/>
  <c r="H158" i="1"/>
  <c r="F158" i="1"/>
  <c r="I158" i="1" s="1"/>
  <c r="H156" i="1"/>
  <c r="F156" i="1"/>
  <c r="H155" i="1"/>
  <c r="F155" i="1"/>
  <c r="I155" i="1" s="1"/>
  <c r="H154" i="1"/>
  <c r="F154" i="1"/>
  <c r="I154" i="1" s="1"/>
  <c r="H153" i="1"/>
  <c r="F153" i="1"/>
  <c r="I153" i="1" s="1"/>
  <c r="E149" i="1"/>
  <c r="H148" i="1"/>
  <c r="F148" i="1"/>
  <c r="H147" i="1"/>
  <c r="F147" i="1"/>
  <c r="H146" i="1"/>
  <c r="F146" i="1"/>
  <c r="H145" i="1"/>
  <c r="F145" i="1"/>
  <c r="H142" i="1"/>
  <c r="F142" i="1"/>
  <c r="H141" i="1"/>
  <c r="F141" i="1"/>
  <c r="H140" i="1"/>
  <c r="F140" i="1"/>
  <c r="H136" i="1"/>
  <c r="F136" i="1"/>
  <c r="H135" i="1"/>
  <c r="F135" i="1"/>
  <c r="H134" i="1"/>
  <c r="F134" i="1"/>
  <c r="H133" i="1"/>
  <c r="F133" i="1"/>
  <c r="H132" i="1"/>
  <c r="F132" i="1"/>
  <c r="H129" i="1"/>
  <c r="F129" i="1"/>
  <c r="H128" i="1"/>
  <c r="F128" i="1"/>
  <c r="H127" i="1"/>
  <c r="F127" i="1"/>
  <c r="H126" i="1"/>
  <c r="F126" i="1"/>
  <c r="H124" i="1"/>
  <c r="F124" i="1"/>
  <c r="E121" i="1"/>
  <c r="H119" i="1"/>
  <c r="F119" i="1"/>
  <c r="H118" i="1"/>
  <c r="F118" i="1"/>
  <c r="H116" i="1"/>
  <c r="F116" i="1"/>
  <c r="H115" i="1"/>
  <c r="F115" i="1"/>
  <c r="E113" i="1"/>
  <c r="H112" i="1"/>
  <c r="F112" i="1"/>
  <c r="H111" i="1"/>
  <c r="F111" i="1"/>
  <c r="H109" i="1"/>
  <c r="F109" i="1"/>
  <c r="H108" i="1"/>
  <c r="E108" i="1"/>
  <c r="F108" i="1" s="1"/>
  <c r="H107" i="1"/>
  <c r="F107" i="1"/>
  <c r="H106" i="1"/>
  <c r="F106" i="1"/>
  <c r="H105" i="1"/>
  <c r="F105" i="1"/>
  <c r="H102" i="1"/>
  <c r="F102" i="1"/>
  <c r="H101" i="1"/>
  <c r="F101" i="1"/>
  <c r="I101" i="1" s="1"/>
  <c r="H100" i="1"/>
  <c r="F100" i="1"/>
  <c r="H99" i="1"/>
  <c r="F99" i="1"/>
  <c r="H97" i="1"/>
  <c r="F97" i="1"/>
  <c r="H96" i="1"/>
  <c r="F96" i="1"/>
  <c r="I96" i="1" s="1"/>
  <c r="H95" i="1"/>
  <c r="F95" i="1"/>
  <c r="H94" i="1"/>
  <c r="F94" i="1"/>
  <c r="I94" i="1" s="1"/>
  <c r="H93" i="1"/>
  <c r="F93" i="1"/>
  <c r="H89" i="1"/>
  <c r="F89" i="1"/>
  <c r="I89" i="1" s="1"/>
  <c r="H87" i="1"/>
  <c r="F87" i="1"/>
  <c r="H85" i="1"/>
  <c r="F85" i="1"/>
  <c r="H84" i="1"/>
  <c r="F84" i="1"/>
  <c r="H81" i="1"/>
  <c r="F81" i="1"/>
  <c r="H79" i="1"/>
  <c r="F79" i="1"/>
  <c r="H77" i="1"/>
  <c r="F77" i="1"/>
  <c r="E74" i="1"/>
  <c r="H73" i="1"/>
  <c r="F73" i="1"/>
  <c r="H72" i="1"/>
  <c r="F72" i="1"/>
  <c r="H69" i="1"/>
  <c r="F69" i="1"/>
  <c r="H66" i="1"/>
  <c r="F66" i="1"/>
  <c r="H65" i="1"/>
  <c r="F65" i="1"/>
  <c r="H63" i="1"/>
  <c r="F63" i="1"/>
  <c r="H62" i="1"/>
  <c r="F62" i="1"/>
  <c r="H61" i="1"/>
  <c r="F61" i="1"/>
  <c r="I61" i="1" s="1"/>
  <c r="H58" i="1"/>
  <c r="F58" i="1"/>
  <c r="H57" i="1"/>
  <c r="F57" i="1"/>
  <c r="I57" i="1" s="1"/>
  <c r="H56" i="1"/>
  <c r="F56" i="1"/>
  <c r="H55" i="1"/>
  <c r="F55" i="1"/>
  <c r="I55" i="1" s="1"/>
  <c r="H53" i="1"/>
  <c r="F53" i="1"/>
  <c r="H52" i="1"/>
  <c r="F52" i="1"/>
  <c r="I52" i="1" s="1"/>
  <c r="H51" i="1"/>
  <c r="F51" i="1"/>
  <c r="H50" i="1"/>
  <c r="F50" i="1"/>
  <c r="I50" i="1" s="1"/>
  <c r="E46" i="1"/>
  <c r="H45" i="1"/>
  <c r="F45" i="1"/>
  <c r="H44" i="1"/>
  <c r="F44" i="1"/>
  <c r="H43" i="1"/>
  <c r="F43" i="1"/>
  <c r="H42" i="1"/>
  <c r="F42" i="1"/>
  <c r="H39" i="1"/>
  <c r="F39" i="1"/>
  <c r="I39" i="1" s="1"/>
  <c r="H38" i="1"/>
  <c r="F38" i="1"/>
  <c r="H37" i="1"/>
  <c r="E37" i="1"/>
  <c r="E18" i="1" s="1"/>
  <c r="H33" i="1"/>
  <c r="F33" i="1"/>
  <c r="H32" i="1"/>
  <c r="F32" i="1"/>
  <c r="H31" i="1"/>
  <c r="F31" i="1"/>
  <c r="H30" i="1"/>
  <c r="F30" i="1"/>
  <c r="H29" i="1"/>
  <c r="F29" i="1"/>
  <c r="H26" i="1"/>
  <c r="F26" i="1"/>
  <c r="H25" i="1"/>
  <c r="F25" i="1"/>
  <c r="H24" i="1"/>
  <c r="F24" i="1"/>
  <c r="H23" i="1"/>
  <c r="F23" i="1"/>
  <c r="H21" i="1"/>
  <c r="F21" i="1"/>
  <c r="I21" i="1" s="1"/>
  <c r="D17" i="1"/>
  <c r="I531" i="1" l="1"/>
  <c r="F1250" i="1"/>
  <c r="F440" i="1"/>
  <c r="E120" i="1"/>
  <c r="E234" i="1"/>
  <c r="E235" i="1" s="1"/>
  <c r="F248" i="1"/>
  <c r="F1247" i="1"/>
  <c r="C1209" i="1"/>
  <c r="I533" i="1"/>
  <c r="D1165" i="1"/>
  <c r="D276" i="1"/>
  <c r="C257" i="1"/>
  <c r="C258" i="1" s="1"/>
  <c r="F280" i="1"/>
  <c r="E286" i="1"/>
  <c r="D296" i="1"/>
  <c r="C461" i="1"/>
  <c r="E468" i="1"/>
  <c r="I477" i="1"/>
  <c r="D226" i="1"/>
  <c r="D227" i="1" s="1"/>
  <c r="D257" i="1"/>
  <c r="D258" i="1" s="1"/>
  <c r="C332" i="1"/>
  <c r="E360" i="1"/>
  <c r="E361" i="1" s="1"/>
  <c r="E436" i="1"/>
  <c r="D461" i="1"/>
  <c r="I522" i="1"/>
  <c r="I524" i="1"/>
  <c r="I526" i="1"/>
  <c r="I528" i="1"/>
  <c r="I530" i="1"/>
  <c r="I532" i="1"/>
  <c r="I1178" i="1"/>
  <c r="E1188" i="1"/>
  <c r="E1187" i="1" s="1"/>
  <c r="I136" i="1"/>
  <c r="D234" i="1"/>
  <c r="D235" i="1" s="1"/>
  <c r="D310" i="1"/>
  <c r="C1221" i="1"/>
  <c r="C1234" i="1"/>
  <c r="I209" i="1"/>
  <c r="I324" i="1"/>
  <c r="I338" i="1"/>
  <c r="E422" i="1"/>
  <c r="I441" i="1"/>
  <c r="I446" i="1"/>
  <c r="I463" i="1"/>
  <c r="I107" i="1"/>
  <c r="F121" i="1"/>
  <c r="F1210" i="1"/>
  <c r="I210" i="1"/>
  <c r="I255" i="1"/>
  <c r="C325" i="1"/>
  <c r="C360" i="1"/>
  <c r="C361" i="1" s="1"/>
  <c r="I33" i="1"/>
  <c r="I38" i="1"/>
  <c r="I42" i="1"/>
  <c r="I93" i="1"/>
  <c r="I232" i="1"/>
  <c r="C454" i="1"/>
  <c r="C468" i="1"/>
  <c r="I63" i="1"/>
  <c r="I66" i="1"/>
  <c r="I72" i="1"/>
  <c r="I84" i="1"/>
  <c r="I260" i="1"/>
  <c r="I281" i="1"/>
  <c r="I294" i="1"/>
  <c r="I414" i="1"/>
  <c r="I112" i="1"/>
  <c r="I127" i="1"/>
  <c r="I129" i="1"/>
  <c r="I133" i="1"/>
  <c r="I135" i="1"/>
  <c r="I140" i="1"/>
  <c r="I184" i="1"/>
  <c r="I192" i="1"/>
  <c r="I214" i="1"/>
  <c r="F216" i="1"/>
  <c r="F239" i="1"/>
  <c r="I247" i="1"/>
  <c r="I252" i="1"/>
  <c r="F254" i="1"/>
  <c r="F322" i="1"/>
  <c r="I323" i="1"/>
  <c r="F391" i="1"/>
  <c r="D468" i="1"/>
  <c r="I471" i="1"/>
  <c r="F46" i="1"/>
  <c r="I53" i="1"/>
  <c r="I56" i="1"/>
  <c r="I58" i="1"/>
  <c r="I62" i="1"/>
  <c r="I65" i="1"/>
  <c r="I69" i="1"/>
  <c r="I73" i="1"/>
  <c r="I264" i="1"/>
  <c r="I266" i="1"/>
  <c r="C276" i="1"/>
  <c r="C296" i="1"/>
  <c r="I382" i="1"/>
  <c r="I386" i="1"/>
  <c r="I404" i="1"/>
  <c r="I425" i="1"/>
  <c r="I430" i="1"/>
  <c r="I467" i="1"/>
  <c r="I100" i="1"/>
  <c r="I126" i="1"/>
  <c r="I128" i="1"/>
  <c r="I121" i="1" s="1"/>
  <c r="I132" i="1"/>
  <c r="I190" i="1"/>
  <c r="I238" i="1"/>
  <c r="F265" i="1"/>
  <c r="I279" i="1"/>
  <c r="I321" i="1"/>
  <c r="F365" i="1"/>
  <c r="F371" i="1"/>
  <c r="I376" i="1"/>
  <c r="I449" i="1"/>
  <c r="I457" i="1"/>
  <c r="C1208" i="1"/>
  <c r="E1209" i="1"/>
  <c r="I24" i="1"/>
  <c r="I26" i="1"/>
  <c r="I30" i="1"/>
  <c r="I44" i="1"/>
  <c r="I79" i="1"/>
  <c r="I172" i="1"/>
  <c r="I196" i="1"/>
  <c r="I212" i="1"/>
  <c r="F343" i="1"/>
  <c r="I514" i="1"/>
  <c r="D1209" i="1"/>
  <c r="I134" i="1"/>
  <c r="I141" i="1"/>
  <c r="I145" i="1"/>
  <c r="I147" i="1"/>
  <c r="I156" i="1"/>
  <c r="I168" i="1"/>
  <c r="I149" i="1" s="1"/>
  <c r="D243" i="1"/>
  <c r="D244" i="1" s="1"/>
  <c r="E243" i="1"/>
  <c r="E244" i="1" s="1"/>
  <c r="E257" i="1"/>
  <c r="E258" i="1" s="1"/>
  <c r="F258" i="1" s="1"/>
  <c r="E296" i="1"/>
  <c r="I299" i="1"/>
  <c r="I328" i="1"/>
  <c r="I337" i="1"/>
  <c r="E352" i="1"/>
  <c r="I356" i="1"/>
  <c r="E383" i="1"/>
  <c r="E384" i="1" s="1"/>
  <c r="I387" i="1"/>
  <c r="E402" i="1"/>
  <c r="D412" i="1"/>
  <c r="I435" i="1"/>
  <c r="D454" i="1"/>
  <c r="F1189" i="1"/>
  <c r="I23" i="1"/>
  <c r="I25" i="1"/>
  <c r="I29" i="1"/>
  <c r="I31" i="1"/>
  <c r="I43" i="1"/>
  <c r="I45" i="1"/>
  <c r="I81" i="1"/>
  <c r="I95" i="1"/>
  <c r="I106" i="1"/>
  <c r="I182" i="1"/>
  <c r="I203" i="1"/>
  <c r="I211" i="1"/>
  <c r="F300" i="1"/>
  <c r="F319" i="1"/>
  <c r="F329" i="1"/>
  <c r="F336" i="1"/>
  <c r="F357" i="1"/>
  <c r="F388" i="1"/>
  <c r="I420" i="1"/>
  <c r="I424" i="1"/>
  <c r="E454" i="1"/>
  <c r="I473" i="1"/>
  <c r="F1168" i="1"/>
  <c r="F1167" i="1" s="1"/>
  <c r="F1166" i="1" s="1"/>
  <c r="I142" i="1"/>
  <c r="I146" i="1"/>
  <c r="I148" i="1"/>
  <c r="F228" i="1"/>
  <c r="I233" i="1"/>
  <c r="I249" i="1"/>
  <c r="I253" i="1"/>
  <c r="F259" i="1"/>
  <c r="I269" i="1"/>
  <c r="E276" i="1"/>
  <c r="I288" i="1"/>
  <c r="F290" i="1"/>
  <c r="I335" i="1"/>
  <c r="F344" i="1"/>
  <c r="I364" i="1"/>
  <c r="F377" i="1"/>
  <c r="I393" i="1"/>
  <c r="I415" i="1"/>
  <c r="I417" i="1"/>
  <c r="F423" i="1"/>
  <c r="I431" i="1"/>
  <c r="F433" i="1"/>
  <c r="I442" i="1"/>
  <c r="E1221" i="1"/>
  <c r="F1235" i="1"/>
  <c r="C317" i="1"/>
  <c r="I97" i="1"/>
  <c r="I105" i="1"/>
  <c r="I108" i="1"/>
  <c r="I111" i="1"/>
  <c r="I116" i="1"/>
  <c r="I187" i="1"/>
  <c r="I267" i="1"/>
  <c r="I284" i="1"/>
  <c r="E332" i="1"/>
  <c r="F332" i="1" s="1"/>
  <c r="D1188" i="1"/>
  <c r="D1187" i="1" s="1"/>
  <c r="D1186" i="1" s="1"/>
  <c r="I87" i="1"/>
  <c r="I124" i="1"/>
  <c r="I215" i="1"/>
  <c r="I216" i="1"/>
  <c r="I229" i="1"/>
  <c r="F231" i="1"/>
  <c r="I237" i="1"/>
  <c r="E310" i="1"/>
  <c r="I313" i="1"/>
  <c r="E318" i="1"/>
  <c r="F326" i="1"/>
  <c r="I330" i="1"/>
  <c r="F340" i="1"/>
  <c r="I345" i="1"/>
  <c r="I372" i="1"/>
  <c r="F374" i="1"/>
  <c r="I378" i="1"/>
  <c r="F380" i="1"/>
  <c r="F406" i="1"/>
  <c r="F409" i="1"/>
  <c r="I421" i="1"/>
  <c r="D422" i="1"/>
  <c r="C436" i="1"/>
  <c r="D436" i="1"/>
  <c r="I452" i="1"/>
  <c r="I460" i="1"/>
  <c r="E461" i="1"/>
  <c r="F1180" i="1"/>
  <c r="F1179" i="1" s="1"/>
  <c r="F1178" i="1" s="1"/>
  <c r="E1186" i="1"/>
  <c r="D1234" i="1"/>
  <c r="D1233" i="1" s="1"/>
  <c r="I99" i="1"/>
  <c r="I102" i="1"/>
  <c r="I109" i="1"/>
  <c r="I115" i="1"/>
  <c r="I188" i="1"/>
  <c r="F235" i="1"/>
  <c r="D225" i="1"/>
  <c r="F257" i="1"/>
  <c r="F287" i="1"/>
  <c r="D286" i="1"/>
  <c r="D275" i="1" s="1"/>
  <c r="F293" i="1"/>
  <c r="F314" i="1"/>
  <c r="E325" i="1"/>
  <c r="I331" i="1"/>
  <c r="I346" i="1"/>
  <c r="C369" i="1"/>
  <c r="C370" i="1" s="1"/>
  <c r="I373" i="1"/>
  <c r="I379" i="1"/>
  <c r="D402" i="1"/>
  <c r="F419" i="1"/>
  <c r="C422" i="1"/>
  <c r="I428" i="1"/>
  <c r="I456" i="1"/>
  <c r="I464" i="1"/>
  <c r="I511" i="1"/>
  <c r="D1221" i="1"/>
  <c r="F1254" i="1"/>
  <c r="F1246" i="1" s="1"/>
  <c r="I85" i="1"/>
  <c r="F245" i="1"/>
  <c r="F251" i="1"/>
  <c r="I305" i="1"/>
  <c r="F333" i="1"/>
  <c r="I341" i="1"/>
  <c r="E351" i="1"/>
  <c r="I366" i="1"/>
  <c r="I395" i="1"/>
  <c r="I427" i="1"/>
  <c r="F429" i="1"/>
  <c r="I470" i="1"/>
  <c r="C1167" i="1"/>
  <c r="C1166" i="1" s="1"/>
  <c r="C1165" i="1" s="1"/>
  <c r="C1188" i="1"/>
  <c r="C1187" i="1" s="1"/>
  <c r="C1186" i="1" s="1"/>
  <c r="F1209" i="1"/>
  <c r="F1222" i="1"/>
  <c r="F1221" i="1" s="1"/>
  <c r="F1243" i="1"/>
  <c r="F1242" i="1" s="1"/>
  <c r="C1246" i="1"/>
  <c r="C1233" i="1" s="1"/>
  <c r="I193" i="1"/>
  <c r="E242" i="1"/>
  <c r="F37" i="1"/>
  <c r="E90" i="1"/>
  <c r="E17" i="1" s="1"/>
  <c r="F177" i="1"/>
  <c r="F193" i="1"/>
  <c r="C226" i="1"/>
  <c r="I240" i="1"/>
  <c r="D242" i="1"/>
  <c r="F262" i="1"/>
  <c r="F268" i="1"/>
  <c r="F277" i="1"/>
  <c r="F283" i="1"/>
  <c r="C286" i="1"/>
  <c r="I302" i="1"/>
  <c r="I327" i="1"/>
  <c r="D339" i="1"/>
  <c r="F339" i="1" s="1"/>
  <c r="I375" i="1"/>
  <c r="I381" i="1"/>
  <c r="I51" i="1"/>
  <c r="I46" i="1" s="1"/>
  <c r="F74" i="1"/>
  <c r="F90" i="1"/>
  <c r="F113" i="1"/>
  <c r="F149" i="1"/>
  <c r="F234" i="1"/>
  <c r="F236" i="1"/>
  <c r="I246" i="1"/>
  <c r="F297" i="1"/>
  <c r="F303" i="1"/>
  <c r="F307" i="1"/>
  <c r="F311" i="1"/>
  <c r="D318" i="1"/>
  <c r="I334" i="1"/>
  <c r="E353" i="1"/>
  <c r="F354" i="1"/>
  <c r="D360" i="1"/>
  <c r="D361" i="1" s="1"/>
  <c r="F361" i="1" s="1"/>
  <c r="F362" i="1"/>
  <c r="D369" i="1"/>
  <c r="F385" i="1"/>
  <c r="F513" i="1"/>
  <c r="I513" i="1" s="1"/>
  <c r="E510" i="1"/>
  <c r="F510" i="1" s="1"/>
  <c r="I230" i="1"/>
  <c r="C243" i="1"/>
  <c r="F276" i="1"/>
  <c r="I289" i="1"/>
  <c r="I295" i="1"/>
  <c r="I309" i="1"/>
  <c r="I316" i="1"/>
  <c r="D325" i="1"/>
  <c r="I359" i="1"/>
  <c r="I352" i="1" s="1"/>
  <c r="I363" i="1"/>
  <c r="I390" i="1"/>
  <c r="F403" i="1"/>
  <c r="C402" i="1"/>
  <c r="F296" i="1"/>
  <c r="F306" i="1"/>
  <c r="F310" i="1"/>
  <c r="F413" i="1"/>
  <c r="C412" i="1"/>
  <c r="F412" i="1" s="1"/>
  <c r="C352" i="1"/>
  <c r="E368" i="1"/>
  <c r="C383" i="1"/>
  <c r="C368" i="1" s="1"/>
  <c r="I411" i="1"/>
  <c r="F426" i="1"/>
  <c r="C432" i="1"/>
  <c r="F432" i="1" s="1"/>
  <c r="C444" i="1"/>
  <c r="C443" i="1" s="1"/>
  <c r="I450" i="1"/>
  <c r="I466" i="1"/>
  <c r="I474" i="1"/>
  <c r="I478" i="1"/>
  <c r="I517" i="1"/>
  <c r="I519" i="1"/>
  <c r="F1165" i="1"/>
  <c r="E401" i="1"/>
  <c r="F416" i="1"/>
  <c r="F437" i="1"/>
  <c r="F487" i="1"/>
  <c r="I487" i="1" s="1"/>
  <c r="E484" i="1"/>
  <c r="F484" i="1" s="1"/>
  <c r="F502" i="1"/>
  <c r="I502" i="1" s="1"/>
  <c r="E495" i="1"/>
  <c r="F495" i="1" s="1"/>
  <c r="I396" i="1"/>
  <c r="I405" i="1"/>
  <c r="I418" i="1"/>
  <c r="I439" i="1"/>
  <c r="E444" i="1"/>
  <c r="E443" i="1" s="1"/>
  <c r="I516" i="1"/>
  <c r="I518" i="1"/>
  <c r="E521" i="1"/>
  <c r="F521" i="1" s="1"/>
  <c r="I1189" i="1"/>
  <c r="I1188" i="1" s="1"/>
  <c r="I1187" i="1" s="1"/>
  <c r="F1201" i="1"/>
  <c r="F1200" i="1" s="1"/>
  <c r="F1199" i="1" s="1"/>
  <c r="I1202" i="1"/>
  <c r="I1201" i="1" s="1"/>
  <c r="I1200" i="1" s="1"/>
  <c r="I1199" i="1" s="1"/>
  <c r="I1168" i="1"/>
  <c r="I1173" i="1"/>
  <c r="I1172" i="1" s="1"/>
  <c r="I1261" i="1"/>
  <c r="F1193" i="1"/>
  <c r="F1188" i="1" s="1"/>
  <c r="F1187" i="1" s="1"/>
  <c r="E1242" i="1"/>
  <c r="E1234" i="1" s="1"/>
  <c r="E1246" i="1"/>
  <c r="I1364" i="1"/>
  <c r="I1259" i="1" s="1"/>
  <c r="F325" i="1" l="1"/>
  <c r="I360" i="1"/>
  <c r="I243" i="1"/>
  <c r="F1234" i="1"/>
  <c r="E225" i="1"/>
  <c r="F369" i="1"/>
  <c r="F286" i="1"/>
  <c r="D401" i="1"/>
  <c r="E275" i="1"/>
  <c r="I257" i="1"/>
  <c r="I242" i="1" s="1"/>
  <c r="F120" i="1"/>
  <c r="I317" i="1"/>
  <c r="I234" i="1"/>
  <c r="D1208" i="1"/>
  <c r="I226" i="1"/>
  <c r="D443" i="1"/>
  <c r="D400" i="1" s="1"/>
  <c r="F360" i="1"/>
  <c r="I113" i="1"/>
  <c r="I177" i="1"/>
  <c r="I120" i="1" s="1"/>
  <c r="E1208" i="1"/>
  <c r="E1233" i="1"/>
  <c r="F1186" i="1"/>
  <c r="I383" i="1"/>
  <c r="C275" i="1"/>
  <c r="C274" i="1" s="1"/>
  <c r="I74" i="1"/>
  <c r="F422" i="1"/>
  <c r="I90" i="1"/>
  <c r="I351" i="1"/>
  <c r="I275" i="1"/>
  <c r="F1233" i="1"/>
  <c r="I1186" i="1"/>
  <c r="I401" i="1"/>
  <c r="F1208" i="1"/>
  <c r="F436" i="1"/>
  <c r="E317" i="1"/>
  <c r="I1167" i="1"/>
  <c r="I1166" i="1" s="1"/>
  <c r="I1165" i="1" s="1"/>
  <c r="D317" i="1"/>
  <c r="F318" i="1"/>
  <c r="F402" i="1"/>
  <c r="C401" i="1"/>
  <c r="C353" i="1"/>
  <c r="F353" i="1" s="1"/>
  <c r="C351" i="1"/>
  <c r="F352" i="1"/>
  <c r="I369" i="1"/>
  <c r="E400" i="1"/>
  <c r="E350" i="1" s="1"/>
  <c r="I443" i="1"/>
  <c r="C384" i="1"/>
  <c r="F384" i="1" s="1"/>
  <c r="F383" i="1"/>
  <c r="F368" i="1" s="1"/>
  <c r="D351" i="1"/>
  <c r="F243" i="1"/>
  <c r="F242" i="1" s="1"/>
  <c r="C242" i="1"/>
  <c r="C244" i="1"/>
  <c r="F244" i="1" s="1"/>
  <c r="D370" i="1"/>
  <c r="F370" i="1" s="1"/>
  <c r="D368" i="1"/>
  <c r="F226" i="1"/>
  <c r="F225" i="1" s="1"/>
  <c r="C227" i="1"/>
  <c r="F227" i="1" s="1"/>
  <c r="C225" i="1"/>
  <c r="I37" i="1"/>
  <c r="I18" i="1" s="1"/>
  <c r="F18" i="1"/>
  <c r="F17" i="1" s="1"/>
  <c r="F351" i="1" l="1"/>
  <c r="E274" i="1"/>
  <c r="E224" i="1" s="1"/>
  <c r="I225" i="1"/>
  <c r="F275" i="1"/>
  <c r="F443" i="1"/>
  <c r="I274" i="1"/>
  <c r="I368" i="1"/>
  <c r="I400" i="1"/>
  <c r="I17" i="1"/>
  <c r="F401" i="1"/>
  <c r="F400" i="1" s="1"/>
  <c r="F350" i="1" s="1"/>
  <c r="C400" i="1"/>
  <c r="C350" i="1" s="1"/>
  <c r="D350" i="1"/>
  <c r="D274" i="1"/>
  <c r="D224" i="1" s="1"/>
  <c r="F317" i="1"/>
  <c r="F274" i="1" s="1"/>
  <c r="F224" i="1" s="1"/>
  <c r="C224" i="1"/>
  <c r="I350" i="1" l="1"/>
  <c r="I224" i="1"/>
</calcChain>
</file>

<file path=xl/sharedStrings.xml><?xml version="1.0" encoding="utf-8"?>
<sst xmlns="http://schemas.openxmlformats.org/spreadsheetml/2006/main" count="4032" uniqueCount="1710">
  <si>
    <t>Приложение  №11</t>
  </si>
  <si>
    <t>к приказу Минэнерго России</t>
  </si>
  <si>
    <t>от «05» мая  2016 г. № 380</t>
  </si>
  <si>
    <t>Форма 11. Краткое описание инвестиционной программы. 
Обоснование необходимости реализации инвестиционных проектов</t>
  </si>
  <si>
    <t>Раздел 3.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</si>
  <si>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Год раскрытия информации: 2020 год</t>
  </si>
  <si>
    <t>№ п/п</t>
  </si>
  <si>
    <t>Наименование показателя</t>
  </si>
  <si>
    <t>Фактические значения показателей мощности, протяженности, кВт (км)</t>
  </si>
  <si>
    <t>Среднее за 3 года значение фактических показателей мощности, протяженности, кВт (км)</t>
  </si>
  <si>
    <t>Значения стандартизированных ставок за год 2019, руб./км (руб./кВт)</t>
  </si>
  <si>
    <t>Индекс сметной стоимости</t>
  </si>
  <si>
    <t>Плановые значения стоимости на год 2020, 
тыс. рублей</t>
  </si>
  <si>
    <t>1</t>
  </si>
  <si>
    <t>Мурманская область</t>
  </si>
  <si>
    <t>нд</t>
  </si>
  <si>
    <t>1.1</t>
  </si>
  <si>
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всего"4) [п.1.1.1+п.1.1.2+п.1.1.3+
п.1.1.4+п.1.1.5]:</t>
  </si>
  <si>
    <t>1.1.1</t>
  </si>
  <si>
    <t>строительство воздушных линий, на уровне напряжения i</t>
  </si>
  <si>
    <t>1.1.1.1</t>
  </si>
  <si>
    <t>Территория городского населенного пункта</t>
  </si>
  <si>
    <t>1.1.1.1.1</t>
  </si>
  <si>
    <t xml:space="preserve">Номинальное напряжение до 1 кВ включительно </t>
  </si>
  <si>
    <t>1.1.1.1.1.1</t>
  </si>
  <si>
    <t>Материал провода - медный</t>
  </si>
  <si>
    <t>1.1.1.1.1.2</t>
  </si>
  <si>
    <t>Материал провода - сталеалюминиевый</t>
  </si>
  <si>
    <t>1.1.1.1.1.2.1</t>
  </si>
  <si>
    <t>Cечение провода до 50 кв. мм включительно</t>
  </si>
  <si>
    <t>1.1.1.1.1.2.2</t>
  </si>
  <si>
    <t>Cечение провода от 50 до 100 кв. мм включительно</t>
  </si>
  <si>
    <t>1.1.1.1.1.2.3</t>
  </si>
  <si>
    <t>Cечение провода от 100 до 200 кв. мм включительно</t>
  </si>
  <si>
    <t>1.1.1.1.1.3</t>
  </si>
  <si>
    <t>Материал провода - алюминиевый</t>
  </si>
  <si>
    <t>1.1.1.1.2</t>
  </si>
  <si>
    <t xml:space="preserve">Номинальное напряжение свыше 1 кВ до 20 кВ включительно </t>
  </si>
  <si>
    <t>1.1.1.1.2.1</t>
  </si>
  <si>
    <t>1.1.1.1.2.1.1</t>
  </si>
  <si>
    <t>1.1.1.1.2.1.2</t>
  </si>
  <si>
    <t>1.1.1.1.2.1.3</t>
  </si>
  <si>
    <t>1.1.1.1.3</t>
  </si>
  <si>
    <t>Номинальное напряжение 35 кВ</t>
  </si>
  <si>
    <t>1.1.1.1.4</t>
  </si>
  <si>
    <t>Номинальное напряжение 110 кВ и выше</t>
  </si>
  <si>
    <t>1.1.1.2</t>
  </si>
  <si>
    <t>Территория сельской местности</t>
  </si>
  <si>
    <t>1.1.1.2.1</t>
  </si>
  <si>
    <t>1.1.1.2.1.1</t>
  </si>
  <si>
    <t>1.1.1.2.1.1.1</t>
  </si>
  <si>
    <t>1.1.1.2.1.1.2</t>
  </si>
  <si>
    <t>1.1.1.2.1.1.3</t>
  </si>
  <si>
    <t>1.1.1.2.2</t>
  </si>
  <si>
    <t>1.1.1.2.2.1</t>
  </si>
  <si>
    <t>1.1.1.2.2.1.1</t>
  </si>
  <si>
    <t>1.1.1.2.2.1.2</t>
  </si>
  <si>
    <t>1.1.1.2.3</t>
  </si>
  <si>
    <t>1.1.1.2.4</t>
  </si>
  <si>
    <t>1.1.2</t>
  </si>
  <si>
    <t xml:space="preserve">строительство кабельных линий, на уровне напряжения i </t>
  </si>
  <si>
    <t>1.1.2.1</t>
  </si>
  <si>
    <t>1.1.2.1.1</t>
  </si>
  <si>
    <t>1.1.2.1.1.1</t>
  </si>
  <si>
    <t>Способ прокладки кабельных линий - в траншеях</t>
  </si>
  <si>
    <t>1.1.2.1.1.1.1</t>
  </si>
  <si>
    <t>Cечение кабеля до 50 кв. мм включительно</t>
  </si>
  <si>
    <t>1.1.2.1.1.1.2</t>
  </si>
  <si>
    <t>Cечение кабеля от 50 до 100 кв. мм включительно</t>
  </si>
  <si>
    <t>1.1.2.1.1.1.3</t>
  </si>
  <si>
    <t>Cечение кабеля от 100 до 200 кв. мм включительно</t>
  </si>
  <si>
    <t>1.1.2.1.1.1.4</t>
  </si>
  <si>
    <t>Cечение кабеля от 200 до 500 кв. мм включительно</t>
  </si>
  <si>
    <t>1.1.2.1.1.2</t>
  </si>
  <si>
    <t>Способ прокладки кабельных линий - в каналах</t>
  </si>
  <si>
    <t>1.1.2.1.3.2.1</t>
  </si>
  <si>
    <t>1.1.2.1.3.2.2</t>
  </si>
  <si>
    <t>1.1.2.1.3.2.3</t>
  </si>
  <si>
    <t>1.1.2.1.3.2.4</t>
  </si>
  <si>
    <t>1.1.2.1.2</t>
  </si>
  <si>
    <t>1.1.2.1.2.1</t>
  </si>
  <si>
    <t>1.1.2.1.2.1.1</t>
  </si>
  <si>
    <t>1.1.2.1.2.1.2</t>
  </si>
  <si>
    <t>1.1.2.1.2.1.3</t>
  </si>
  <si>
    <t>1.1.2.1.2.2</t>
  </si>
  <si>
    <t>1.1.2.1.2.2.1</t>
  </si>
  <si>
    <t>1.1.2.1.3</t>
  </si>
  <si>
    <t>Номинальное напряжение 35 кВ и выше</t>
  </si>
  <si>
    <t>1.1.2.2</t>
  </si>
  <si>
    <t>1.1.2.2.1</t>
  </si>
  <si>
    <t>1.1.2.2.1.1</t>
  </si>
  <si>
    <t>1.1.2.2.1.1.1</t>
  </si>
  <si>
    <t>1.1.2.2.1.2</t>
  </si>
  <si>
    <t>1.1.2.2.1.2.1</t>
  </si>
  <si>
    <t>1.1.2.2.1.2.2</t>
  </si>
  <si>
    <t>1.1.3</t>
  </si>
  <si>
    <t xml:space="preserve">строительство пунктов секционирования, на уровне напряжения i и (или) диапазоне мощности j  </t>
  </si>
  <si>
    <t>1.1.3.1</t>
  </si>
  <si>
    <t>1.1.3.1.1</t>
  </si>
  <si>
    <t xml:space="preserve">Реклоузеры                              </t>
  </si>
  <si>
    <t>1.1.3.1.1.1</t>
  </si>
  <si>
    <t>Напряжение 35 кВ и выше</t>
  </si>
  <si>
    <t>1.1.3.1.2</t>
  </si>
  <si>
    <t xml:space="preserve">Распределительные пункты (РП) </t>
  </si>
  <si>
    <t>1.1.3.1.2.1</t>
  </si>
  <si>
    <t>Напряжение до 1 кВ включительно</t>
  </si>
  <si>
    <t>1.1.3.1.3</t>
  </si>
  <si>
    <t xml:space="preserve">Переключательныее пункты (ПП) </t>
  </si>
  <si>
    <t>1.1.3.1.3.1</t>
  </si>
  <si>
    <t>Напряжение до 20 кВ включительно</t>
  </si>
  <si>
    <t>1.1.3.2</t>
  </si>
  <si>
    <t>1.1.3.2.1</t>
  </si>
  <si>
    <t>Реклоузеры</t>
  </si>
  <si>
    <t>1.1.3.2.1.1</t>
  </si>
  <si>
    <t>1.1.3.2.1.2</t>
  </si>
  <si>
    <t>1.1.3.2.2</t>
  </si>
  <si>
    <t>1.1.3.2.2.1</t>
  </si>
  <si>
    <t>1.1.3.2.3</t>
  </si>
  <si>
    <t>1.1.3.2.3.1</t>
  </si>
  <si>
    <t>1.1.4</t>
  </si>
  <si>
    <t xml:space="preserve"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i и (или) диапазоне мощности j  </t>
  </si>
  <si>
    <t>1.1.4.1</t>
  </si>
  <si>
    <t>1.1.4.1.1</t>
  </si>
  <si>
    <t>Однотрансформаторные</t>
  </si>
  <si>
    <t>1.1.4.1.1.1</t>
  </si>
  <si>
    <t>Трансформаторная мощность до 25 кВА включительно</t>
  </si>
  <si>
    <t>1.1.4.1.1.2</t>
  </si>
  <si>
    <t xml:space="preserve">Трансформаторная мощность от 25 до 100 кВА включительно </t>
  </si>
  <si>
    <t>1.1.4.1.1.3</t>
  </si>
  <si>
    <t>Трансформаторная мощность от 100 до 250 кВА включительно</t>
  </si>
  <si>
    <t>1.1.4.1.1.4</t>
  </si>
  <si>
    <t>Трансформаторная мощность от 250 до 500 кВА включительно</t>
  </si>
  <si>
    <t>1.1.4.1.1.5</t>
  </si>
  <si>
    <t>Трансформаторная мощность от 500 до 1000 кВА включительно</t>
  </si>
  <si>
    <t>1.1.4.1.2</t>
  </si>
  <si>
    <t xml:space="preserve">Двухтрансформаторные и более </t>
  </si>
  <si>
    <t>1.1.4.1.2.1</t>
  </si>
  <si>
    <t>1.1.4.1.2.2</t>
  </si>
  <si>
    <t>1.1.4.1.2.3</t>
  </si>
  <si>
    <t>1.1.4.1.2.4</t>
  </si>
  <si>
    <t>Трансформаторная мощность свыше 1000 кВА</t>
  </si>
  <si>
    <t>1.1.4.2</t>
  </si>
  <si>
    <t>1.1.4.2.1</t>
  </si>
  <si>
    <t>1.1.4.2.1.1</t>
  </si>
  <si>
    <t>1.1.4.2.1.2</t>
  </si>
  <si>
    <t>1.1.4.2.1.3</t>
  </si>
  <si>
    <t>1.1.4.2.1.4</t>
  </si>
  <si>
    <t>1.1.4.2.1.5</t>
  </si>
  <si>
    <t>1.1.4.2.2</t>
  </si>
  <si>
    <t>1.1.4.2.2.1</t>
  </si>
  <si>
    <t>1.1.4.2.2.2</t>
  </si>
  <si>
    <t>1.1.5</t>
  </si>
  <si>
    <t>строительство центров питания, подстанций уровнем напряжения 35 кВ и выше (ПС), на уровне напряжения i и (или) диапазоне мощности j</t>
  </si>
  <si>
    <t>1.1.5.1</t>
  </si>
  <si>
    <t>1.1.5.1.1</t>
  </si>
  <si>
    <t>ПС 35 кВ</t>
  </si>
  <si>
    <t>1.1.5.1.2</t>
  </si>
  <si>
    <t xml:space="preserve">ПС 110 кВ и выше </t>
  </si>
  <si>
    <t>1.1.5.2</t>
  </si>
  <si>
    <t>1.1.5.2.1</t>
  </si>
  <si>
    <t>1.1.5.2.2</t>
  </si>
  <si>
    <t>1.2</t>
  </si>
  <si>
    <t>Группа инвестиционных проектов "Технологическое присоединение энергопринимающих устройств потребителей максимальной мощностью  до 150 кВт включительно, всего"5) [п.1.2.1+п.1.2.2+п.1.2.3+
п.1.2.4+п.1.2.5]</t>
  </si>
  <si>
    <t>1.2.1</t>
  </si>
  <si>
    <t>1.2.1.1</t>
  </si>
  <si>
    <t>1.2.1.1.1</t>
  </si>
  <si>
    <t>1.2.1.1.1.1</t>
  </si>
  <si>
    <t>1.2.1.1.1.2</t>
  </si>
  <si>
    <t>1.2.1.1.1.2.1</t>
  </si>
  <si>
    <t>1.2.1.1.1.2.2</t>
  </si>
  <si>
    <t>1.2.1.1.1.2.3</t>
  </si>
  <si>
    <t>1.2.1.1.1.3</t>
  </si>
  <si>
    <t>1.2.1.1.2</t>
  </si>
  <si>
    <t>1.2.1.1.2.1</t>
  </si>
  <si>
    <t>1.2.1.1.2.1.1</t>
  </si>
  <si>
    <t>1.2.1.1.2.1.2</t>
  </si>
  <si>
    <t>1.2.1.1.2.1.3</t>
  </si>
  <si>
    <t>1.2.1.1.3</t>
  </si>
  <si>
    <t>1.2.1.1.4</t>
  </si>
  <si>
    <t>1.2.1.2</t>
  </si>
  <si>
    <t>1.2.1.2.1</t>
  </si>
  <si>
    <t>1.2.1.2.1.1</t>
  </si>
  <si>
    <t>1.2.1.2.1.1.1</t>
  </si>
  <si>
    <t>1.2.1.2.1.1.2</t>
  </si>
  <si>
    <t>1.2.1.2.1.1.3</t>
  </si>
  <si>
    <t>1.2.1.2.2</t>
  </si>
  <si>
    <t>1.2.1.2.2.1</t>
  </si>
  <si>
    <t>1.2.1.2.2.1.1</t>
  </si>
  <si>
    <t>1.2.1.2.2.1.2</t>
  </si>
  <si>
    <t>1.2.1.2.3</t>
  </si>
  <si>
    <t>1.2.1.2.4</t>
  </si>
  <si>
    <t>1.2.2</t>
  </si>
  <si>
    <t>1.2.2.1</t>
  </si>
  <si>
    <t>1.2.2.1.1</t>
  </si>
  <si>
    <t>1.2.2.1.1.1</t>
  </si>
  <si>
    <t>1.2.2.1.1.1.1</t>
  </si>
  <si>
    <t>1.2.2.1.1.1.2</t>
  </si>
  <si>
    <t>1.2.2.1.1.1.3</t>
  </si>
  <si>
    <t>1.2.2.1.1.1.4</t>
  </si>
  <si>
    <t>1.2.2.1.1.2</t>
  </si>
  <si>
    <t>1.2.2.1.1.2.1</t>
  </si>
  <si>
    <t>1.2.2.1.1.2.2</t>
  </si>
  <si>
    <t>1.2.2.1.1.2.3</t>
  </si>
  <si>
    <t>1.2.2.1.1.2.4</t>
  </si>
  <si>
    <t>1.2.2.1.2</t>
  </si>
  <si>
    <t>1.2.2.1.2.1</t>
  </si>
  <si>
    <t>1.2.2.1.2.1.1</t>
  </si>
  <si>
    <t>1.2.2.1.2.1.2</t>
  </si>
  <si>
    <t>1.2.2.1.2.1.3</t>
  </si>
  <si>
    <t>1.2.2.1.2.2</t>
  </si>
  <si>
    <t>1.2.2.1.2.2.1</t>
  </si>
  <si>
    <t>1.2.2.1.3</t>
  </si>
  <si>
    <t>1.2.2.2</t>
  </si>
  <si>
    <t>1.2.2.2.1</t>
  </si>
  <si>
    <t>1.2.2.2.1.1</t>
  </si>
  <si>
    <t>1.2.2.2.2</t>
  </si>
  <si>
    <t>1.2.2.2.2.1</t>
  </si>
  <si>
    <t>1.2.2.2.2.1.1</t>
  </si>
  <si>
    <t>1.2.2.2.2.1.2</t>
  </si>
  <si>
    <t>1.2.3</t>
  </si>
  <si>
    <t>1.2.3.1</t>
  </si>
  <si>
    <t>1.2.3.1.1</t>
  </si>
  <si>
    <t>1.2.3.1.1.1</t>
  </si>
  <si>
    <t>1.2.3.1.2</t>
  </si>
  <si>
    <t>1.2.3.1.2.1</t>
  </si>
  <si>
    <t>1.2.3.1.3</t>
  </si>
  <si>
    <t>1.2.3.1.3.1</t>
  </si>
  <si>
    <t>1.2.3.2</t>
  </si>
  <si>
    <t>1.2.3.2.1</t>
  </si>
  <si>
    <t>1.2.3.2.1.1</t>
  </si>
  <si>
    <t>1.2.3.2.1.2</t>
  </si>
  <si>
    <t>1.2.3.2.2</t>
  </si>
  <si>
    <t>1.2.3.2.2.1</t>
  </si>
  <si>
    <t>1.2.3.2.3</t>
  </si>
  <si>
    <t>1.2.3.2.3.1</t>
  </si>
  <si>
    <t>1.2.4</t>
  </si>
  <si>
    <t>1.2.4.1</t>
  </si>
  <si>
    <t>1.2.4.1.1</t>
  </si>
  <si>
    <t>1.2.4.1.1.1</t>
  </si>
  <si>
    <t>1.2.4.1.1.2</t>
  </si>
  <si>
    <t>1.2.4.1.1.3</t>
  </si>
  <si>
    <t>1.2.4.1.1.4</t>
  </si>
  <si>
    <t>1.2.4.1.1.5</t>
  </si>
  <si>
    <t>1.2.4.1.2</t>
  </si>
  <si>
    <t>1.2.4.1.2.1</t>
  </si>
  <si>
    <t>1.2.4.1.2.2</t>
  </si>
  <si>
    <t>1.2.4.1.2.3</t>
  </si>
  <si>
    <t>1.2.4.1.2.4</t>
  </si>
  <si>
    <t>1.2.4.2</t>
  </si>
  <si>
    <t>1.2.4.2.1</t>
  </si>
  <si>
    <t>1.2.4.2.1.1</t>
  </si>
  <si>
    <t>1.2.4.2.1.2</t>
  </si>
  <si>
    <t>1.2.4.2.1.3</t>
  </si>
  <si>
    <t>1.2.4.2.1.4</t>
  </si>
  <si>
    <t>1.2.4.2.1.5</t>
  </si>
  <si>
    <t>1.2.4.2.2</t>
  </si>
  <si>
    <t>1.2.4.2.2.1</t>
  </si>
  <si>
    <t>1.2.4.2.2.2</t>
  </si>
  <si>
    <t>1.2.5</t>
  </si>
  <si>
    <t>1.2.5.1</t>
  </si>
  <si>
    <t>1.2.5.1.1</t>
  </si>
  <si>
    <t>1.2.5.1.2</t>
  </si>
  <si>
    <t>1.2.5.2</t>
  </si>
  <si>
    <t>1.2.5.2.1</t>
  </si>
  <si>
    <t>1.2.5.2.2</t>
  </si>
  <si>
    <t>2</t>
  </si>
  <si>
    <t>Псковэнерго</t>
  </si>
  <si>
    <t>2.1</t>
  </si>
  <si>
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всего"4) [п.2.1.1+п.2.1.2+п.2.1.3+
п.2.1.4+п.2.1.5]:</t>
  </si>
  <si>
    <t>2.1.1</t>
  </si>
  <si>
    <t>2.1.1.1</t>
  </si>
  <si>
    <t>строительство воздушных линий, на уровне напряжения 0,4 кВ</t>
  </si>
  <si>
    <t>2.1.1.1.1</t>
  </si>
  <si>
    <t>Опоры ж/б, провод изолированный сталеалюминиевый</t>
  </si>
  <si>
    <t>2.1.1.1.1.1</t>
  </si>
  <si>
    <t xml:space="preserve">до 50 квадратных мм включительно </t>
  </si>
  <si>
    <t>2.1.1.1.1.1.1</t>
  </si>
  <si>
    <t>Город</t>
  </si>
  <si>
    <t>2.1.1.1.1.1.2</t>
  </si>
  <si>
    <t>Село</t>
  </si>
  <si>
    <t>2.1.1.1.1.2</t>
  </si>
  <si>
    <t>от 50 до 100 кв.мм включительно</t>
  </si>
  <si>
    <t>2.1.1.1.1.2.1</t>
  </si>
  <si>
    <t>2.1.1.1.1.2.2</t>
  </si>
  <si>
    <t>2.1.1.2</t>
  </si>
  <si>
    <t>строительство воздушных линий, на уровне напряжения 10 кВ</t>
  </si>
  <si>
    <t>2.1.1.2.1</t>
  </si>
  <si>
    <t>2.1.1.2.1.1</t>
  </si>
  <si>
    <t>до 50 кв.мм включительно</t>
  </si>
  <si>
    <t>2.1.1.2.1.1.1</t>
  </si>
  <si>
    <t>2.1.1.2.1.1.2</t>
  </si>
  <si>
    <t>2.1.1.2.1.2</t>
  </si>
  <si>
    <t xml:space="preserve">от 50 до 100 квадратных мм включительно </t>
  </si>
  <si>
    <t>2.1.1.2.1.2.1</t>
  </si>
  <si>
    <t>2.1.1.2.1.2.2</t>
  </si>
  <si>
    <t>2.1.2</t>
  </si>
  <si>
    <t>2.1.2.1</t>
  </si>
  <si>
    <t>строительство кабельных линий, на уровне напряжения 0,4 кВ</t>
  </si>
  <si>
    <t>2.1.2.1.1</t>
  </si>
  <si>
    <t>Многожильные с бумажной изоляцией</t>
  </si>
  <si>
    <t>2.1.2.1.1.1</t>
  </si>
  <si>
    <t>2.1.2.1.1.1.1</t>
  </si>
  <si>
    <t>2.1.2.1.1.1.2</t>
  </si>
  <si>
    <t>2.1.2.1.1.2</t>
  </si>
  <si>
    <t>2.1.2.1.1.2.1</t>
  </si>
  <si>
    <t>2.1.2.1.1.2.2</t>
  </si>
  <si>
    <t>2.1.2.1.1.3</t>
  </si>
  <si>
    <t xml:space="preserve">от 100 до 200 квадратных мм включительно </t>
  </si>
  <si>
    <t>2.1.2.1.1.3.1</t>
  </si>
  <si>
    <t>2.1.2.1.1.3.2</t>
  </si>
  <si>
    <t>2.1.2.1.1.4</t>
  </si>
  <si>
    <t xml:space="preserve">от 200 до 500 квадратных мм включительно </t>
  </si>
  <si>
    <t>2.1.2.1.1.4.1</t>
  </si>
  <si>
    <t>2.1.2.1.1.4.2</t>
  </si>
  <si>
    <t>2.1.2.2</t>
  </si>
  <si>
    <t>строительство кабельных линий, на уровне напряжения 10 кВ</t>
  </si>
  <si>
    <t>2.1.2.2.1</t>
  </si>
  <si>
    <t>2.1.2.2.1.1</t>
  </si>
  <si>
    <t>2.1.2.2.1.1.1</t>
  </si>
  <si>
    <t>2.1.2.2.1.1.2</t>
  </si>
  <si>
    <t>2.1.2.2.1.2</t>
  </si>
  <si>
    <t>2.1.2.2.1.2.1</t>
  </si>
  <si>
    <t>2.1.2.2.1.2.2</t>
  </si>
  <si>
    <t>2.1.2.2.1.3</t>
  </si>
  <si>
    <t>2.1.2.2.1.3.1</t>
  </si>
  <si>
    <t>2.1.2.2.1.3.2</t>
  </si>
  <si>
    <t>2.1.2.2.1.4</t>
  </si>
  <si>
    <t>2.1.2.2.1.4.1</t>
  </si>
  <si>
    <t>2.1.2.2.1.4.2</t>
  </si>
  <si>
    <t>2.1.3</t>
  </si>
  <si>
    <t>2.1.3.1</t>
  </si>
  <si>
    <t>0,4 кВ</t>
  </si>
  <si>
    <t>2.1.3.2</t>
  </si>
  <si>
    <t>10 кВ</t>
  </si>
  <si>
    <t>2.1.4</t>
  </si>
  <si>
    <t>2.1.4.1</t>
  </si>
  <si>
    <t>2.1.4.1.1</t>
  </si>
  <si>
    <t>до 25 кВА включительно</t>
  </si>
  <si>
    <t>2.1.4.1.1.1</t>
  </si>
  <si>
    <t>КТП</t>
  </si>
  <si>
    <t>2.1.4.1.1.1.1</t>
  </si>
  <si>
    <t>2.1.4.1.1.1.2</t>
  </si>
  <si>
    <t>2.1.4.1.1.2</t>
  </si>
  <si>
    <t>МТП</t>
  </si>
  <si>
    <t>2.1.4.1.1.2.1</t>
  </si>
  <si>
    <t>2.1.4.1.1.2.2</t>
  </si>
  <si>
    <t>2.1.4.1.1.3</t>
  </si>
  <si>
    <t>СТП</t>
  </si>
  <si>
    <t>2.1.4.1.1.3.1</t>
  </si>
  <si>
    <t>2.1.4.1.1.3.2</t>
  </si>
  <si>
    <t>2.1.4.1.2</t>
  </si>
  <si>
    <t>от 25 до 100 кВА включительно</t>
  </si>
  <si>
    <t>2.1.4.1.2.1</t>
  </si>
  <si>
    <t>2.1.4.1.2.1.1</t>
  </si>
  <si>
    <t>2.1.4.1.2.1.2</t>
  </si>
  <si>
    <t>2.1.4.1.2.2</t>
  </si>
  <si>
    <t>2.1.4.1.2.2.1</t>
  </si>
  <si>
    <t>2.1.4.1.2.2.2</t>
  </si>
  <si>
    <t>2.1.4.1.2.3</t>
  </si>
  <si>
    <t>2.1.4.1.2.3.1</t>
  </si>
  <si>
    <t>2.1.4.1.2.3.2</t>
  </si>
  <si>
    <t>2.1.4.1.3</t>
  </si>
  <si>
    <t>от 100 до 250 кВА включительно</t>
  </si>
  <si>
    <t>2.1.4.1.3.1</t>
  </si>
  <si>
    <t>2.1.4.1.3.1.1</t>
  </si>
  <si>
    <t>2.1.4.1.3.1.2</t>
  </si>
  <si>
    <t>2.1.4.1.3.2</t>
  </si>
  <si>
    <t>2.1.4.1.3.2.1</t>
  </si>
  <si>
    <t>2.1.4.1.3.2.2</t>
  </si>
  <si>
    <t>2.1.4.1.3.3</t>
  </si>
  <si>
    <t>БКТП</t>
  </si>
  <si>
    <t>2.1.4.1.3.3.1</t>
  </si>
  <si>
    <t>2.1.4.1.3.3.2</t>
  </si>
  <si>
    <t>2.1.4.1.4</t>
  </si>
  <si>
    <t>от 250 до 500 кВА включительно</t>
  </si>
  <si>
    <t>2.1.4.1.4.1</t>
  </si>
  <si>
    <t>2.1.4.1.4.1.1</t>
  </si>
  <si>
    <t>2.1.4.1.4.1.2</t>
  </si>
  <si>
    <t>2.1.4.1.5</t>
  </si>
  <si>
    <t>от 500 до 1000 кВА включительно</t>
  </si>
  <si>
    <t>2.1.4.1.5.1</t>
  </si>
  <si>
    <t>2.1.4.1.5.1.1</t>
  </si>
  <si>
    <t>2.1.4.1.5.1.2</t>
  </si>
  <si>
    <t>2.1.4.1.5.2</t>
  </si>
  <si>
    <t>2.1.4.1.5.2.1</t>
  </si>
  <si>
    <t>2.1.4.1.5.2.2</t>
  </si>
  <si>
    <t>2.1.4.2</t>
  </si>
  <si>
    <t>Двухтрансформаторные и более</t>
  </si>
  <si>
    <t>2.1.4.2.1</t>
  </si>
  <si>
    <t>2.1.4.2.1.1</t>
  </si>
  <si>
    <t>2.1.4.2.1.1.1</t>
  </si>
  <si>
    <t>2.1.4.2.1.1.2</t>
  </si>
  <si>
    <t>2.1.4.2.1.2</t>
  </si>
  <si>
    <t>2.1.4.2.1.2.1</t>
  </si>
  <si>
    <t>2.1.4.2.1.2.2</t>
  </si>
  <si>
    <t>2.1.4.2.2</t>
  </si>
  <si>
    <t>2.1.4.2.2.1</t>
  </si>
  <si>
    <t>2.1.4.2.2.1.1</t>
  </si>
  <si>
    <t>2.1.4.2.2.1.2</t>
  </si>
  <si>
    <t>2.1.4.2.2.2</t>
  </si>
  <si>
    <t>2.1.4.2.2.2.1</t>
  </si>
  <si>
    <t>2.1.4.2.2.2.2</t>
  </si>
  <si>
    <t>2.1.4.2.3</t>
  </si>
  <si>
    <t>2.1.4.2.3.1</t>
  </si>
  <si>
    <t>2.1.4.2.3.1.1</t>
  </si>
  <si>
    <t>2.1.4.2.3.1.2</t>
  </si>
  <si>
    <t>2.1.4.2.3.2</t>
  </si>
  <si>
    <t>2.1.4.2.3.2.1</t>
  </si>
  <si>
    <t>2.1.4.2.3.2.2</t>
  </si>
  <si>
    <t>2.1.4.2.4</t>
  </si>
  <si>
    <t>2.1.4.2.4.1</t>
  </si>
  <si>
    <t>2.1.4.2.4.1.1</t>
  </si>
  <si>
    <t>2.1.4.2.4.1.2</t>
  </si>
  <si>
    <t>2.1.4.2.5</t>
  </si>
  <si>
    <t>свыше 1000 кВА</t>
  </si>
  <si>
    <t>2.1.4.2.5.1</t>
  </si>
  <si>
    <t>2.1.4.2.5.1.1</t>
  </si>
  <si>
    <t>2.1.4.2.5.1.2</t>
  </si>
  <si>
    <t>2.1.5</t>
  </si>
  <si>
    <t>2.1.5.1</t>
  </si>
  <si>
    <t>2.1.5.2</t>
  </si>
  <si>
    <t>2.2</t>
  </si>
  <si>
    <t>2.2.1</t>
  </si>
  <si>
    <t>2.2.1.1</t>
  </si>
  <si>
    <t>2.2.1.1.1</t>
  </si>
  <si>
    <t>2.2.1.1.1.1</t>
  </si>
  <si>
    <t>2.2.1.1.1.1.1</t>
  </si>
  <si>
    <t>2.2.1.1.1.1.2</t>
  </si>
  <si>
    <t>2.2.1.1.1.2</t>
  </si>
  <si>
    <t>2.2.1.1.1.2.1</t>
  </si>
  <si>
    <t>2.2.1.1.1.2.2</t>
  </si>
  <si>
    <t>2.2.1.2</t>
  </si>
  <si>
    <t>2.2.1.2.1</t>
  </si>
  <si>
    <t>2.2.1.2.1.1</t>
  </si>
  <si>
    <t>2.2.1.2.1.1.1</t>
  </si>
  <si>
    <t>2.2.1.2.1.1.2</t>
  </si>
  <si>
    <t>2.2.1.2.1.2</t>
  </si>
  <si>
    <t>2.2.1.2.1.2.1</t>
  </si>
  <si>
    <t>2.2.1.2.1.2.2</t>
  </si>
  <si>
    <t>2.2.2</t>
  </si>
  <si>
    <t>2.2.2.1</t>
  </si>
  <si>
    <t>2.2.2.1.1</t>
  </si>
  <si>
    <t>2.2.2.1.1.1</t>
  </si>
  <si>
    <t>2.2.2.1.1.1.1</t>
  </si>
  <si>
    <t>2.2.2.1.1.1.2</t>
  </si>
  <si>
    <t>2.2.2.1.1.2</t>
  </si>
  <si>
    <t>2.2.2.1.1.2.1</t>
  </si>
  <si>
    <t>2.2.2.1.1.2.2</t>
  </si>
  <si>
    <t>2.2.2.1.1.3</t>
  </si>
  <si>
    <t>2.2.2.1.1.3.1</t>
  </si>
  <si>
    <t>2.2.2.1.1.3.2</t>
  </si>
  <si>
    <t>2.2.2.1.1.4</t>
  </si>
  <si>
    <t>2.2.2.1.1.4.1</t>
  </si>
  <si>
    <t>2.2.2.1.1.4.2</t>
  </si>
  <si>
    <t>2.2.2.2</t>
  </si>
  <si>
    <t>2.2.2.2.1</t>
  </si>
  <si>
    <t>2.2.2.2.1.1</t>
  </si>
  <si>
    <t>2.2.2.2.1.1.1</t>
  </si>
  <si>
    <t>2.2.2.2.1.1.2</t>
  </si>
  <si>
    <t>2.2.2.2.1.2</t>
  </si>
  <si>
    <t>2.2.2.2.1.2.1</t>
  </si>
  <si>
    <t>2.2.2.2.1.2.2</t>
  </si>
  <si>
    <t>2.2.2.2.1.3</t>
  </si>
  <si>
    <t>2.2.2.2.1.3.1</t>
  </si>
  <si>
    <t>2.2.2.2.1.3.2</t>
  </si>
  <si>
    <t>2.2.2.2.1.4</t>
  </si>
  <si>
    <t>2.2.2.2.1.4.1</t>
  </si>
  <si>
    <t>2.2.2.2.1.4.2</t>
  </si>
  <si>
    <t>2.2.3</t>
  </si>
  <si>
    <t>2.2.3.1</t>
  </si>
  <si>
    <t>2.2.3.2</t>
  </si>
  <si>
    <t>2.2.4</t>
  </si>
  <si>
    <t>2.2.4.1</t>
  </si>
  <si>
    <t>2.2.4.1.1</t>
  </si>
  <si>
    <t>2.2.4.1.1.1</t>
  </si>
  <si>
    <t>2.2.4.1.1.1.1</t>
  </si>
  <si>
    <t>2.2.4.1.1.1.2</t>
  </si>
  <si>
    <t>2.2.4.1.1.2</t>
  </si>
  <si>
    <t>2.2.4.1.1.2.1</t>
  </si>
  <si>
    <t>2.2.4.1.1.2.2</t>
  </si>
  <si>
    <t>2.2.4.1.1.3</t>
  </si>
  <si>
    <t>2.2.4.1.1.3.1</t>
  </si>
  <si>
    <t>2.2.4.1.1.3.2</t>
  </si>
  <si>
    <t>2.2.4.1.2</t>
  </si>
  <si>
    <t>2.2.4.1.2.1</t>
  </si>
  <si>
    <t>2.2.4.1.2.1.1</t>
  </si>
  <si>
    <t>2.2.4.1.2.1.2</t>
  </si>
  <si>
    <t>2.2.4.1.2.2</t>
  </si>
  <si>
    <t>2.2.4.1.2.2.1</t>
  </si>
  <si>
    <t>2.2.4.1.2.2.2</t>
  </si>
  <si>
    <t>2.2.4.1.2.3</t>
  </si>
  <si>
    <t>2.2.4.1.2.3.1</t>
  </si>
  <si>
    <t>2.2.4.1.2.3.2</t>
  </si>
  <si>
    <t>2.2.4.1.3</t>
  </si>
  <si>
    <t>2.2.4.1.3.1</t>
  </si>
  <si>
    <t>2.2.4.1.3.1.1</t>
  </si>
  <si>
    <t>2.2.4.1.3.1.2</t>
  </si>
  <si>
    <t>2.2.4.1.3.2</t>
  </si>
  <si>
    <t>2.2.4.1.3.2.1</t>
  </si>
  <si>
    <t>2.2.4.1.3.2.2</t>
  </si>
  <si>
    <t>2.2.4.1.3.3</t>
  </si>
  <si>
    <t>2.2.4.1.3.3.1</t>
  </si>
  <si>
    <t>2.2.4.1.3.3.2</t>
  </si>
  <si>
    <t>2.2.4.1.4</t>
  </si>
  <si>
    <t>2.2.4.1.4.1</t>
  </si>
  <si>
    <t>2.2.4.1.4.1.1</t>
  </si>
  <si>
    <t>2.2.4.1.4.1.2</t>
  </si>
  <si>
    <t>2.2.4.1.5</t>
  </si>
  <si>
    <t>2.2.4.1.5.1</t>
  </si>
  <si>
    <t>2.2.4.1.5.1.1</t>
  </si>
  <si>
    <t>2.2.4.1.5.1.2</t>
  </si>
  <si>
    <t>2.2.4.1.5.2</t>
  </si>
  <si>
    <t>2.2.4.1.5.2.1</t>
  </si>
  <si>
    <t>2.2.4.1.5.2.2</t>
  </si>
  <si>
    <t>2.2.4.1.4.2</t>
  </si>
  <si>
    <t>2.2.4.1.4.2.1</t>
  </si>
  <si>
    <t>2.2.4.1.4.2.2</t>
  </si>
  <si>
    <t>2.2.5</t>
  </si>
  <si>
    <t>2.2.5.1</t>
  </si>
  <si>
    <t>2.2.5.2</t>
  </si>
  <si>
    <t>3</t>
  </si>
  <si>
    <t>Республика Карелия</t>
  </si>
  <si>
    <t>3.1.1.1.</t>
  </si>
  <si>
    <t>3.1.1.1.1.</t>
  </si>
  <si>
    <t>3.1.1.1.1.1.</t>
  </si>
  <si>
    <t>0,4 кВ (город)</t>
  </si>
  <si>
    <t>3.1.1.1.1.2.</t>
  </si>
  <si>
    <t>6 кВ (город)</t>
  </si>
  <si>
    <t>3.1.1.1.1.3.</t>
  </si>
  <si>
    <t>0,4 кВ (село)</t>
  </si>
  <si>
    <t>3.1.1.1.1.4.</t>
  </si>
  <si>
    <t>6 кВ (село)</t>
  </si>
  <si>
    <t>3.1.1.1.2.</t>
  </si>
  <si>
    <t>3.1.1.1.2.1</t>
  </si>
  <si>
    <t>3.1.1.1.2.2</t>
  </si>
  <si>
    <t>3.1.1.1.2.3</t>
  </si>
  <si>
    <t>3.1.1.1.2.4</t>
  </si>
  <si>
    <t>3.1.1.1.3.</t>
  </si>
  <si>
    <t>3.1.1.1.4.</t>
  </si>
  <si>
    <t>3.1.1.1.4.1.</t>
  </si>
  <si>
    <t>до 25 кВА включительно (город)</t>
  </si>
  <si>
    <t>3.1.1.1.4.2.</t>
  </si>
  <si>
    <t>от 25 до 100 кВА включительно (город)</t>
  </si>
  <si>
    <t>3.1.1.1.4.3.</t>
  </si>
  <si>
    <t>от 100 до 250 кВА включительно (город)</t>
  </si>
  <si>
    <t>3.1.1.1.4.4.</t>
  </si>
  <si>
    <t>от 250 до 500 кВА (город)</t>
  </si>
  <si>
    <t>3.1.1.1.4.5.</t>
  </si>
  <si>
    <t>от 500 до 900 кВА включительно (город)</t>
  </si>
  <si>
    <t>3.1.1.1.4.6.</t>
  </si>
  <si>
    <t>свыше 1000 кВА (город)</t>
  </si>
  <si>
    <t>3.1.1.1.4.7.</t>
  </si>
  <si>
    <t>до 25 кВА включительно (село)</t>
  </si>
  <si>
    <t>3.1.1.1.4.8.</t>
  </si>
  <si>
    <t>от 25 до 100 кВА включительно (село)</t>
  </si>
  <si>
    <t>3.1.1.1.4.9.</t>
  </si>
  <si>
    <t>от 100 до 250 кВА включительно (село)</t>
  </si>
  <si>
    <t>3.1.1.1.4.10.</t>
  </si>
  <si>
    <t>от 250 до 500 кВА (село)</t>
  </si>
  <si>
    <t>3.1.1.1.4.11.</t>
  </si>
  <si>
    <t>от 500 до 900 кВА включительно (село)</t>
  </si>
  <si>
    <t>3.1.1.1.4.12.</t>
  </si>
  <si>
    <t>свыше 1000 кВА (село)</t>
  </si>
  <si>
    <t>3.1.1.1.5.</t>
  </si>
  <si>
    <t>3.1.1.2.</t>
  </si>
  <si>
    <t>3.1.1.2.1.</t>
  </si>
  <si>
    <t>3.1.1.2.1.1</t>
  </si>
  <si>
    <t>3.1.1.2.1.2</t>
  </si>
  <si>
    <t>3.1.1.2.1.3</t>
  </si>
  <si>
    <t>3.1.1.2.1.4</t>
  </si>
  <si>
    <t>3.1.1.2.2.</t>
  </si>
  <si>
    <t>3.1.1.2.2.1</t>
  </si>
  <si>
    <t>3.1.1.2.2.2</t>
  </si>
  <si>
    <t>3.1.1.2.2.3</t>
  </si>
  <si>
    <t>3.1.1.2.2.4</t>
  </si>
  <si>
    <t>3.1.1.2.3.</t>
  </si>
  <si>
    <t>3.1.1.2.4.</t>
  </si>
  <si>
    <t>3.1.1.2.4.1</t>
  </si>
  <si>
    <t>3.1.1.2.4.2</t>
  </si>
  <si>
    <t>3.1.1.2.4.3</t>
  </si>
  <si>
    <t>3.1.1.2.4.4</t>
  </si>
  <si>
    <t>3.1.1.2.4.5</t>
  </si>
  <si>
    <t>3.1.1.2.4.6</t>
  </si>
  <si>
    <t>3.1.1.2.4.7</t>
  </si>
  <si>
    <t>3.1.1.2.4.8</t>
  </si>
  <si>
    <t>3.1.1.2.4.9</t>
  </si>
  <si>
    <t>3.1.1.2.4.10</t>
  </si>
  <si>
    <t>3.1.1.2.4.11</t>
  </si>
  <si>
    <t>3.1.1.2.4.12</t>
  </si>
  <si>
    <t>3.1.1.2.5.</t>
  </si>
  <si>
    <t>4</t>
  </si>
  <si>
    <t>Архангельская область</t>
  </si>
  <si>
    <t>4.1</t>
  </si>
  <si>
    <t>4.1.1</t>
  </si>
  <si>
    <t>4.1.1.1</t>
  </si>
  <si>
    <t>4.1.1.1.1</t>
  </si>
  <si>
    <t>1 цепь на опоре</t>
  </si>
  <si>
    <t>4.1.1.1.1.1</t>
  </si>
  <si>
    <t>строительство ВЛ-0,4 кВ, сечение фазного проводника до 50 мм2 включительно (районы, приравн. к районам КС)</t>
  </si>
  <si>
    <t>4.1.1.1.1.2</t>
  </si>
  <si>
    <t>строительство ВЛ-0,4 кВ, сечение фазного проводника до 50 мм2 включительно (районы КС)</t>
  </si>
  <si>
    <t>4.1.1.1.1.3</t>
  </si>
  <si>
    <t>строительство ВЛ-0,4 кВ, сечение фазного проводника от 50 до 95 мм2 включительно (районы, приравн. к районам КС)</t>
  </si>
  <si>
    <t>4.1.1.1.1.4</t>
  </si>
  <si>
    <t>строительство ВЛ-0,4 кВ, сечение фазного проводника от 50 до 95 мм2 включительно  (районы КС)</t>
  </si>
  <si>
    <t>4.1.1.1.1.5</t>
  </si>
  <si>
    <t>строительство ВЛ-0,4 кВ, сечение фазного проводника от 95 до185 мм2  (районы, приравн. к районам КС)</t>
  </si>
  <si>
    <t>4.1.1.1.1.6</t>
  </si>
  <si>
    <t>строительство ВЛ-0,4 кВ, сечение фазного проводника от 95 до185 мм2  (районы КС)</t>
  </si>
  <si>
    <t>4.1.1.1.1.7</t>
  </si>
  <si>
    <t>строительство ВЛ-6(10) кВ, сечение фазного проводника до 50 мм2 включительно (районы, приравн. к районам КС)</t>
  </si>
  <si>
    <t>4.1.1.1.1.8</t>
  </si>
  <si>
    <t>строительство ВЛ-6(10) кВ, сечение фазного проводника до 50 мм2 включительно (районы КС)</t>
  </si>
  <si>
    <t>4.1.1.1.1.9</t>
  </si>
  <si>
    <t>строительство ВЛ-6(10) кВ, сечение фазного проводника от 50 до 95 мм2 включительно (районы, приравн. к районам КС)</t>
  </si>
  <si>
    <t>4.1.1.1.1.10</t>
  </si>
  <si>
    <t>строительство ВЛ-6(10) кВ, сечение фазного проводника от 50 до 95 мм2 включительно  (районы КС)</t>
  </si>
  <si>
    <t>4.1.1.1.1.11</t>
  </si>
  <si>
    <t>строительство ВЛ-6(10) кВ, сечение фазного проводника от 95 до 185 мм2  (районы, приравн. к районам КС)</t>
  </si>
  <si>
    <t>4.1.1.1.1.12</t>
  </si>
  <si>
    <t>строительство ВЛ-6(10) кВ, сечение фазного проводника от 95 до 185 мм2   (районы КС)</t>
  </si>
  <si>
    <t>4.1.1.1.2</t>
  </si>
  <si>
    <t>2 цепи на опоре</t>
  </si>
  <si>
    <t>4.1.1.1.2.1</t>
  </si>
  <si>
    <t>4.1.1.1.2.2</t>
  </si>
  <si>
    <t>4.1.1.1.2.3</t>
  </si>
  <si>
    <t>4.1.1.1.2.4</t>
  </si>
  <si>
    <t>4.1.1.1.2.5</t>
  </si>
  <si>
    <t>строительство ВЛ-0,4 кВ, сечение фазного проводника от 95 до 185 мм2  (районы, приравн. к районам КС)</t>
  </si>
  <si>
    <t>4.1.1.1.2.6</t>
  </si>
  <si>
    <t>строительство ВЛ-0,4 кВ, сечение фазного проводника от 95 до 185 мм2 (районы КС)</t>
  </si>
  <si>
    <t>4.1.1.1.2.7</t>
  </si>
  <si>
    <t>4.1.1.1.2.8</t>
  </si>
  <si>
    <t>4.1.1.1.2.9</t>
  </si>
  <si>
    <t>строительство ВЛ-6(10) кВ, сечение фазного проводника от 50 до 95мм2 включительно (районы, приравн. к районам КС)</t>
  </si>
  <si>
    <t>4.1.1.1.2.10</t>
  </si>
  <si>
    <t>4.1.1.1.2.11</t>
  </si>
  <si>
    <t>4.1.1.1.2.12</t>
  </si>
  <si>
    <t>строительство ВЛ-6(10) кВ, сечение фазного проводника от 95 до 185 мм2  (районы КС)</t>
  </si>
  <si>
    <t>4.1.1.2</t>
  </si>
  <si>
    <t>4.1.1.2.1</t>
  </si>
  <si>
    <t>4.1.1.2.1.1</t>
  </si>
  <si>
    <t>4.1.1.2.1.2</t>
  </si>
  <si>
    <t>4.1.1.2.1.3</t>
  </si>
  <si>
    <t>4.1.1.2.1.4</t>
  </si>
  <si>
    <t>4.1.1.2.1.5</t>
  </si>
  <si>
    <t>4.1.1.2.1.6</t>
  </si>
  <si>
    <t>4.1.1.2.1.7</t>
  </si>
  <si>
    <t>4.1.1.2.1.8</t>
  </si>
  <si>
    <t>4.1.1.2.1.9</t>
  </si>
  <si>
    <t>4.1.1.2.1.10</t>
  </si>
  <si>
    <t>4.1.1.2.1.11</t>
  </si>
  <si>
    <t>4.1.1.2.1.12</t>
  </si>
  <si>
    <t>4.1.1.2.2</t>
  </si>
  <si>
    <t>4.1.1.2.2.1</t>
  </si>
  <si>
    <t>4.1.1.2.2.2</t>
  </si>
  <si>
    <t>4.1.1.2.2.3</t>
  </si>
  <si>
    <t>4.1.1.2.2.4</t>
  </si>
  <si>
    <t>4.1.1.2.2.5</t>
  </si>
  <si>
    <t>4.1.1.2.2.6</t>
  </si>
  <si>
    <t>4.1.1.2.2.7</t>
  </si>
  <si>
    <t>4.1.1.2.2.8</t>
  </si>
  <si>
    <t>4.1.1.2.2.9</t>
  </si>
  <si>
    <t>4.1.1.2.2.10</t>
  </si>
  <si>
    <t>4.1.1.2.2.11</t>
  </si>
  <si>
    <t>4.1.1.2.2.12</t>
  </si>
  <si>
    <t>4.1.2</t>
  </si>
  <si>
    <t>4.1.2.1</t>
  </si>
  <si>
    <t>4.1.2.1.1</t>
  </si>
  <si>
    <t>1 кабель по трассе</t>
  </si>
  <si>
    <t>4.1.2.1.1.1</t>
  </si>
  <si>
    <t>строительство КЛ-0,4 кВ, сечение фазного проводника до 50 мм2  включительно, (районы, приравн. к районам КС)</t>
  </si>
  <si>
    <t>4.1.2.1.1.2</t>
  </si>
  <si>
    <t>строительство КЛ-0,4 кВ, сечение фазного проводника до 50 мм2  включительно, (районы КС)</t>
  </si>
  <si>
    <t>4.1.2.1.1.3</t>
  </si>
  <si>
    <t>строительство КЛ-0,4 кВ, сечение фазного проводника от 50 до 95 мм2  включительно,  (районы, приравн. к районам КС)</t>
  </si>
  <si>
    <t>4.1.2.1.1.4</t>
  </si>
  <si>
    <t>строительство КЛ-0,4 кВ, сечение фазного проводника от 50 до 95 мм2   включительно,  (районы КС)</t>
  </si>
  <si>
    <t>4.1.2.1.1.5</t>
  </si>
  <si>
    <t>строительство КЛ-0,4 кВ, сечение фазного проводника от 95 до 185 мм2  включительно, (районы, приравн. к районам КС)</t>
  </si>
  <si>
    <t>4.1.2.1.1.6</t>
  </si>
  <si>
    <t>строительство КЛ-0,4 кВ, сечение фазного проводника от 95 до 185 мм2  включительно,  (районы КС)</t>
  </si>
  <si>
    <t>4.1.2.1.1.7</t>
  </si>
  <si>
    <t>строительство КЛ-0,4 кВ, сечение фазного проводника от 185 до 240 мм2  включительно, (районы, приравн. к районам КС)</t>
  </si>
  <si>
    <t>4.1.2.1.1.8</t>
  </si>
  <si>
    <t>строительство КЛ-0,4 кВ, сечение фазного проводника от 185 до 240 мм2  включительно,  (районы КС)</t>
  </si>
  <si>
    <t>4.1.2.1.1.9</t>
  </si>
  <si>
    <t>строительство КЛ-6(10) кВ, сечение фазного проводника до 50 мм2  включительно, (районы, приравн. к районам КС)</t>
  </si>
  <si>
    <t>4.1.2.1.1.10</t>
  </si>
  <si>
    <t>строительство КЛ-6(10) кВ, сечение фазного проводника до 50 мм2  включительно, (районы КС)</t>
  </si>
  <si>
    <t>4.1.2.1.1.11</t>
  </si>
  <si>
    <t>строительство КЛ-6(10) кВ, сечение фазного проводника от 50 до 95 мм2  включительно, (районы, приравн. к районам КС)</t>
  </si>
  <si>
    <t>4.1.2.1.1.12</t>
  </si>
  <si>
    <t>строительство КЛ-6(10) кВ, сечение фазного проводника от 50 до 95 мм2   включительно,  (районы КС)</t>
  </si>
  <si>
    <t>4.1.2.1.1.13</t>
  </si>
  <si>
    <t>строительство КЛ-6(10) кВ, сечение фазного проводника от 95 до 185 мм2  включительно,  (районы, приравн. к районам КС)</t>
  </si>
  <si>
    <t>4.1.2.1.1.14</t>
  </si>
  <si>
    <t>строительство КЛ-6(10) кВ, сечение фазного проводника от 95 до 185 мм2  включительно, (районы КС)</t>
  </si>
  <si>
    <t>4.1.2.1.1.15</t>
  </si>
  <si>
    <t>строительство КЛ-6(10) кВ, сечение фазного проводника от 185 до 240 мм2  включительно, (районы, приравн. к районам КС)</t>
  </si>
  <si>
    <t>4.1.2.1.1.16</t>
  </si>
  <si>
    <t>строительство КЛ-6(10) кВ, сечение фазного проводника от 185 до 240 мм2  включительно,  (районы КС)</t>
  </si>
  <si>
    <t>4.1.2.1.2</t>
  </si>
  <si>
    <t>2 кабеля по трассе</t>
  </si>
  <si>
    <t>4.1.2.1.2.1</t>
  </si>
  <si>
    <t>4.1.2.1.2.2</t>
  </si>
  <si>
    <t>4.1.2.1.2.3</t>
  </si>
  <si>
    <t>4.1.2.1.2.4</t>
  </si>
  <si>
    <t>4.1.2.1.2.5</t>
  </si>
  <si>
    <t>4.1.2.1.2.6</t>
  </si>
  <si>
    <t>4.1.2.1.2.7</t>
  </si>
  <si>
    <t>4.1.2.1.2.8</t>
  </si>
  <si>
    <t>4.1.2.1.2.9</t>
  </si>
  <si>
    <t>4.1.2.1.2.10</t>
  </si>
  <si>
    <t>4.1.2.1.2.11</t>
  </si>
  <si>
    <t>4.1.2.1.2.12</t>
  </si>
  <si>
    <t>4.1.2.1.2.13</t>
  </si>
  <si>
    <t>4.1.2.1.2.14</t>
  </si>
  <si>
    <t>4.1.2.1.2.15</t>
  </si>
  <si>
    <t>4.1.2.1.2.16</t>
  </si>
  <si>
    <t>4.1.2.2</t>
  </si>
  <si>
    <t>4.1.2.2.1</t>
  </si>
  <si>
    <t>4.1.2.2.1.1</t>
  </si>
  <si>
    <t>4.1.2.2.1.2</t>
  </si>
  <si>
    <t>4.1.2.2.1.3</t>
  </si>
  <si>
    <t>4.1.2.2.1.4</t>
  </si>
  <si>
    <t>4.1.2.2.1.5</t>
  </si>
  <si>
    <t>4.1.2.2.1.6</t>
  </si>
  <si>
    <t>4.1.2.2.1.7</t>
  </si>
  <si>
    <t>4.1.2.2.1.8</t>
  </si>
  <si>
    <t>4.1.2.2.1.9</t>
  </si>
  <si>
    <t>4.1.2.2.1.10</t>
  </si>
  <si>
    <t>4.1.2.2.1.11</t>
  </si>
  <si>
    <t>4.1.2.2.1.12</t>
  </si>
  <si>
    <t>4.1.2.2.1.13</t>
  </si>
  <si>
    <t>4.1.2.2.1.14</t>
  </si>
  <si>
    <t>4.1.2.2.1.15</t>
  </si>
  <si>
    <t>4.1.2.2.1.16</t>
  </si>
  <si>
    <t>4.1.2.2.2</t>
  </si>
  <si>
    <t>4.1.2.2.2.1</t>
  </si>
  <si>
    <t>4.1.2.2.2.2</t>
  </si>
  <si>
    <t>4.1.2.2.2.3</t>
  </si>
  <si>
    <t>4.1.2.2.2.4</t>
  </si>
  <si>
    <t>4.1.2.2.2.5</t>
  </si>
  <si>
    <t>4.1.2.2.2.6</t>
  </si>
  <si>
    <t>4.1.2.2.2.7</t>
  </si>
  <si>
    <t>4.1.2.2.2.8</t>
  </si>
  <si>
    <t>4.1.2.2.2.9</t>
  </si>
  <si>
    <t>4.1.2.2.2.10</t>
  </si>
  <si>
    <t>4.1.2.2.2.11</t>
  </si>
  <si>
    <t>4.1.2.2.2.12</t>
  </si>
  <si>
    <t>4.1.2.2.2.13</t>
  </si>
  <si>
    <t>4.1.2.2.2.14</t>
  </si>
  <si>
    <t>4.1.2.2.2.15</t>
  </si>
  <si>
    <t>4.1.2.2.2.16</t>
  </si>
  <si>
    <t>4.1.3</t>
  </si>
  <si>
    <t>4.1.3.1</t>
  </si>
  <si>
    <t>районы, приравн. к районам КС</t>
  </si>
  <si>
    <t>4.1.3.1.1</t>
  </si>
  <si>
    <t>4.1.3.1.1.1</t>
  </si>
  <si>
    <t>Коммутационное устройство 0,4 кВ</t>
  </si>
  <si>
    <t>4.1.3.1.1.2</t>
  </si>
  <si>
    <t>Коммутационная ячейка с вакуумным выключателем 6(10) кВ внутренней установки</t>
  </si>
  <si>
    <t>4.1.3.1.1.3</t>
  </si>
  <si>
    <t>Коммутационная ячейка с вакуумным выключателем 6(10) кВ наружной установки</t>
  </si>
  <si>
    <t>4.1.3.1.1.4</t>
  </si>
  <si>
    <t>Коммутационная ячейка с выключателем нагрузки или разъединителем 6(10) кВ</t>
  </si>
  <si>
    <t>4.1.3.1.1.5</t>
  </si>
  <si>
    <t>РУ 6(10) кВ</t>
  </si>
  <si>
    <t>4.1.3.1.2</t>
  </si>
  <si>
    <t>4.1.3.1.2.1</t>
  </si>
  <si>
    <t>4.1.3.1.2.2</t>
  </si>
  <si>
    <t>4.1.3.1.2.3</t>
  </si>
  <si>
    <t>4.1.3.1.2.4</t>
  </si>
  <si>
    <t>4.1.3.1.2.5</t>
  </si>
  <si>
    <t>4.1.3.2</t>
  </si>
  <si>
    <t>районы КС</t>
  </si>
  <si>
    <t>4.1.3.2.1</t>
  </si>
  <si>
    <t>4.1.3.2.1.1</t>
  </si>
  <si>
    <t>4.1.3.2.1.2</t>
  </si>
  <si>
    <t>4.1.3.2.1.3</t>
  </si>
  <si>
    <t>4.1.3.2.1.4</t>
  </si>
  <si>
    <t>4.1.3.2.1.5</t>
  </si>
  <si>
    <t>4.1.3.2.2</t>
  </si>
  <si>
    <t>4.1.3.2.2.1</t>
  </si>
  <si>
    <t>4.1.3.2.2.2</t>
  </si>
  <si>
    <t>4.1.3.2.2.3</t>
  </si>
  <si>
    <t>4.1.3.2.2.4</t>
  </si>
  <si>
    <t>4.1.3.2.2.5</t>
  </si>
  <si>
    <t>4.1.4</t>
  </si>
  <si>
    <t>4.1.4.1</t>
  </si>
  <si>
    <t>строительство КТП (районы, приравн. к районам КС)</t>
  </si>
  <si>
    <t>4.1.4.1.1</t>
  </si>
  <si>
    <t>4.1.4.1.1.1</t>
  </si>
  <si>
    <t xml:space="preserve">СКТП-1х25 кВА 10(6)/0,4 кВ </t>
  </si>
  <si>
    <t>4.1.4.1.1.2</t>
  </si>
  <si>
    <t xml:space="preserve">СКТП-1х40 кВА 10(6)/0,4 кВ </t>
  </si>
  <si>
    <t>4.1.4.1.1.3</t>
  </si>
  <si>
    <t xml:space="preserve">СКТП-1х63 кВА 10(6)/0,4 кВ </t>
  </si>
  <si>
    <t>4.1.4.1.1.4</t>
  </si>
  <si>
    <t xml:space="preserve">СКТП-1х100 кВА 10(6)/0,4 кВ </t>
  </si>
  <si>
    <t>4.1.4.1.1.5</t>
  </si>
  <si>
    <t xml:space="preserve">МКТП-1х25 кВА 10(6)/0,4 кВ </t>
  </si>
  <si>
    <t>4.1.4.1.1.6</t>
  </si>
  <si>
    <t xml:space="preserve">МКТП-1х40 кВА 10(6)/0,4 кВ </t>
  </si>
  <si>
    <t>4.1.4.1.1.7</t>
  </si>
  <si>
    <t xml:space="preserve">МКТП-1х63 кВА 10(6)/0,4 кВ </t>
  </si>
  <si>
    <t>4.1.4.1.1.8</t>
  </si>
  <si>
    <t xml:space="preserve">МКТП-1х100 кВА 10(6)/0,4 кВ </t>
  </si>
  <si>
    <t>4.1.4.1.1.9</t>
  </si>
  <si>
    <t xml:space="preserve">МКТП-1х160 кВА 10(6)/0,4 кВ </t>
  </si>
  <si>
    <t>4.1.4.1.1.10</t>
  </si>
  <si>
    <t xml:space="preserve">МКТП-1х250 кВА 10(6)/0,4 кВ </t>
  </si>
  <si>
    <t>4.1.4.1.1.11</t>
  </si>
  <si>
    <t xml:space="preserve">ККТП-1х25 кВА 10(6)/0,4 кВ </t>
  </si>
  <si>
    <t>4.1.4.1.1.12</t>
  </si>
  <si>
    <t xml:space="preserve">ККТП-2х25 кВА 10(6)/0,4 кВ </t>
  </si>
  <si>
    <t>4.1.4.1.1.13</t>
  </si>
  <si>
    <t xml:space="preserve">ККТП-1х40 кВА 10(6)/0,4 кВ </t>
  </si>
  <si>
    <t>4.1.4.1.1.14</t>
  </si>
  <si>
    <t xml:space="preserve">ККТП-2х40 кВА 10(6)/0,4 кВ </t>
  </si>
  <si>
    <t>4.1.4.1.1.15</t>
  </si>
  <si>
    <t xml:space="preserve">ККТП-1х63 кВА 10(6)/0,4 кВ </t>
  </si>
  <si>
    <t>4.1.4.1.1.16</t>
  </si>
  <si>
    <t xml:space="preserve">ККТП-2х63 кВА 10(6)/0,4 кВ </t>
  </si>
  <si>
    <t>4.1.4.1.1.17</t>
  </si>
  <si>
    <t xml:space="preserve">ККТП-1х100 кВА 10(6)/0,4 кВ </t>
  </si>
  <si>
    <t>4.1.4.1.1.18</t>
  </si>
  <si>
    <t xml:space="preserve">ККТП-2х100 кВА 10(6)/0,4 кВ </t>
  </si>
  <si>
    <t>4.1.4.1.1.19</t>
  </si>
  <si>
    <t xml:space="preserve">ККТП-1х160 кВА 10(6)/0,4 кВ </t>
  </si>
  <si>
    <t>4.1.4.1.1.20</t>
  </si>
  <si>
    <t xml:space="preserve">ККТП-2х160 кВА 10(6)/0,4 кВ </t>
  </si>
  <si>
    <t>4.1.4.1.1.21</t>
  </si>
  <si>
    <t xml:space="preserve">ККТП-1х250 кВА 10(6)/0,4 кВ </t>
  </si>
  <si>
    <t>4.1.4.1.1.22</t>
  </si>
  <si>
    <t xml:space="preserve">ККТП-2х250 кВА 10(6)/0,4 кВ </t>
  </si>
  <si>
    <t>4.1.4.1.1.23</t>
  </si>
  <si>
    <t xml:space="preserve">ККТП-1х400 кВА 10(6)/0,4 кВ </t>
  </si>
  <si>
    <t>4.1.4.1.1.24</t>
  </si>
  <si>
    <t xml:space="preserve">ККТП-2х400 кВА 10(6)/0,4 кВ </t>
  </si>
  <si>
    <t>4.1.4.1.1.25</t>
  </si>
  <si>
    <t xml:space="preserve">ККТП-1х630 кВА 10(6)/0,4 кВ </t>
  </si>
  <si>
    <t>4.1.4.1.1.26</t>
  </si>
  <si>
    <t xml:space="preserve">ККТП-2х630 кВА 10(6)/0,4 кВ </t>
  </si>
  <si>
    <t>4.1.4.1.1.27</t>
  </si>
  <si>
    <t xml:space="preserve">ККТП-1х1000 кВА 10(6)/0,4 кВ </t>
  </si>
  <si>
    <t>4.1.4.1.1.28</t>
  </si>
  <si>
    <t xml:space="preserve">ККТП-2х1000 кВА 10(6)/0,4 кВ </t>
  </si>
  <si>
    <t>4.1.4.1.1.29</t>
  </si>
  <si>
    <t xml:space="preserve">БКТП-1х160 кВА 10(6)/0,4 кВ </t>
  </si>
  <si>
    <t>4.1.4.1.1.30</t>
  </si>
  <si>
    <t xml:space="preserve">БКТП-2х160 кВА 10(6)/0,4 кВ </t>
  </si>
  <si>
    <t>4.1.4.1.1.31</t>
  </si>
  <si>
    <t xml:space="preserve">БКТП-1х250 кВА 10(6)/0,4 кВ </t>
  </si>
  <si>
    <t>4.1.4.1.1.32</t>
  </si>
  <si>
    <t xml:space="preserve">БКТП-2х250 кВА 10(6)/0,4 кВ </t>
  </si>
  <si>
    <t>4.1.4.1.1.33</t>
  </si>
  <si>
    <t xml:space="preserve">БКТП-1х400 кВА 10(6)/0,4 кВ </t>
  </si>
  <si>
    <t>4.1.4.1.1.34</t>
  </si>
  <si>
    <t xml:space="preserve">БКТП-2х400 кВА 10(6)/0,4 кВ </t>
  </si>
  <si>
    <t>4.1.4.1.1.35</t>
  </si>
  <si>
    <t xml:space="preserve">БКТП-1х630 кВА 10(6)/0,4 кВ </t>
  </si>
  <si>
    <t>4.1.4.1.1.36</t>
  </si>
  <si>
    <t xml:space="preserve">БКТП-2х630 кВА 10(6)/0,4 кВ </t>
  </si>
  <si>
    <t>4.1.4.1.1.37</t>
  </si>
  <si>
    <t xml:space="preserve">БКТП-1х1000 кВА 10(6)/0,4 кВ </t>
  </si>
  <si>
    <t>4.1.4.1.1.38</t>
  </si>
  <si>
    <t xml:space="preserve">БКТП-2х1000 кВА 10(6)/0,4 кВ </t>
  </si>
  <si>
    <t>4.1.4.1.2</t>
  </si>
  <si>
    <t>4.1.4.1.2.1</t>
  </si>
  <si>
    <t>4.1.4.1.2.2</t>
  </si>
  <si>
    <t>4.1.4.1.2.3</t>
  </si>
  <si>
    <t>4.1.4.1.2.4</t>
  </si>
  <si>
    <t>4.1.4.1.2.5</t>
  </si>
  <si>
    <t>4.1.4.1.2.6</t>
  </si>
  <si>
    <t>4.1.4.1.2.7</t>
  </si>
  <si>
    <t>4.1.4.1.2.8</t>
  </si>
  <si>
    <t>4.1.4.1.2.9</t>
  </si>
  <si>
    <t>4.1.4.1.2.10</t>
  </si>
  <si>
    <t>4.1.4.1.2.11</t>
  </si>
  <si>
    <t>4.1.4.1.2.12</t>
  </si>
  <si>
    <t>4.1.4.1.2.13</t>
  </si>
  <si>
    <t>4.1.4.1.2.14</t>
  </si>
  <si>
    <t>4.1.4.1.2.15</t>
  </si>
  <si>
    <t>4.1.4.1.2.16</t>
  </si>
  <si>
    <t>4.1.4.1.2.17</t>
  </si>
  <si>
    <t>4.1.4.1.2.18</t>
  </si>
  <si>
    <t>4.1.4.1.2.19</t>
  </si>
  <si>
    <t>4.1.4.1.2.20</t>
  </si>
  <si>
    <t>4.1.4.1.2.21</t>
  </si>
  <si>
    <t>4.1.4.1.2.22</t>
  </si>
  <si>
    <t>4.1.4.1.2.23</t>
  </si>
  <si>
    <t>4.1.4.1.2.24</t>
  </si>
  <si>
    <t>4.1.4.1.2.25</t>
  </si>
  <si>
    <t>4.1.4.1.2.26</t>
  </si>
  <si>
    <t>4.1.4.1.2.27</t>
  </si>
  <si>
    <t>4.1.4.1.2.28</t>
  </si>
  <si>
    <t>4.1.4.1.2.29</t>
  </si>
  <si>
    <t>4.1.4.1.2.30</t>
  </si>
  <si>
    <t>4.1.4.1.2.31</t>
  </si>
  <si>
    <t>4.1.4.1.2.32</t>
  </si>
  <si>
    <t>4.1.4.1.2.33</t>
  </si>
  <si>
    <t>4.1.4.1.2.34</t>
  </si>
  <si>
    <t>4.1.4.1.2.35</t>
  </si>
  <si>
    <t>4.1.4.1.2.36</t>
  </si>
  <si>
    <t>4.1.4.1.2.37</t>
  </si>
  <si>
    <t>4.1.4.1.2.38</t>
  </si>
  <si>
    <t>4.1.4.2</t>
  </si>
  <si>
    <t>строительство КТП (районы КС)</t>
  </si>
  <si>
    <t>4.1.4.2.1</t>
  </si>
  <si>
    <t>4.1.4.2.1.1</t>
  </si>
  <si>
    <t>4.1.4.2.1.2</t>
  </si>
  <si>
    <t>4.1.4.2.1.3</t>
  </si>
  <si>
    <t>4.1.4.2.1.4</t>
  </si>
  <si>
    <t>4.1.4.2.1.5</t>
  </si>
  <si>
    <t>4.1.4.2.1.6</t>
  </si>
  <si>
    <t>4.1.4.2.1.7</t>
  </si>
  <si>
    <t>4.1.4.2.1.8</t>
  </si>
  <si>
    <t>4.1.4.2.1.9</t>
  </si>
  <si>
    <t>4.1.4.2.1.10</t>
  </si>
  <si>
    <t>4.1.4.2.1.11</t>
  </si>
  <si>
    <t>4.1.4.2.1.12</t>
  </si>
  <si>
    <t>4.1.4.2.1.13</t>
  </si>
  <si>
    <t>4.1.4.2.1.14</t>
  </si>
  <si>
    <t>4.1.4.2.1.15</t>
  </si>
  <si>
    <t>4.1.4.2.1.16</t>
  </si>
  <si>
    <t>4.1.4.2.1.17</t>
  </si>
  <si>
    <t>4.1.4.2.1.18</t>
  </si>
  <si>
    <t>4.1.4.2.1.19</t>
  </si>
  <si>
    <t>4.1.4.2.1.20</t>
  </si>
  <si>
    <t>4.1.4.2.1.21</t>
  </si>
  <si>
    <t>4.1.4.2.1.22</t>
  </si>
  <si>
    <t>4.1.4.2.1.23</t>
  </si>
  <si>
    <t>4.1.4.2.1.24</t>
  </si>
  <si>
    <t>4.1.4.2.1.25</t>
  </si>
  <si>
    <t>4.1.4.2.1.26</t>
  </si>
  <si>
    <t>4.1.4.2.1.27</t>
  </si>
  <si>
    <t>4.1.4.2.1.28</t>
  </si>
  <si>
    <t>4.1.4.2.1.29</t>
  </si>
  <si>
    <t>4.1.4.2.1.30</t>
  </si>
  <si>
    <t>4.1.4.2.1.31</t>
  </si>
  <si>
    <t>4.1.4.2.1.32</t>
  </si>
  <si>
    <t>4.1.4.2.1.33</t>
  </si>
  <si>
    <t>4.1.4.2.1.34</t>
  </si>
  <si>
    <t>4.1.4.2.1.35</t>
  </si>
  <si>
    <t>4.1.4.2.1.36</t>
  </si>
  <si>
    <t>4.1.4.2.1.37</t>
  </si>
  <si>
    <t>4.1.4.2.1.38</t>
  </si>
  <si>
    <t>4.1.4.2.2</t>
  </si>
  <si>
    <t>4.1.4.2.2.1</t>
  </si>
  <si>
    <t>4.1.4.2.2.2</t>
  </si>
  <si>
    <t>4.1.4.2.2.3</t>
  </si>
  <si>
    <t>4.1.4.2.2.4</t>
  </si>
  <si>
    <t>4.1.4.2.2.5</t>
  </si>
  <si>
    <t>4.1.4.2.2.6</t>
  </si>
  <si>
    <t>4.1.4.2.2.7</t>
  </si>
  <si>
    <t>4.1.4.2.2.8</t>
  </si>
  <si>
    <t>4.1.4.2.2.9</t>
  </si>
  <si>
    <t>4.1.4.2.2.10</t>
  </si>
  <si>
    <t>4.1.4.2.2.11</t>
  </si>
  <si>
    <t>4.1.4.2.2.12</t>
  </si>
  <si>
    <t>4.1.4.2.2.13</t>
  </si>
  <si>
    <t>4.1.4.2.2.14</t>
  </si>
  <si>
    <t>4.1.4.2.2.15</t>
  </si>
  <si>
    <t>4.1.4.2.2.16</t>
  </si>
  <si>
    <t>4.1.4.2.2.17</t>
  </si>
  <si>
    <t>4.1.4.2.2.18</t>
  </si>
  <si>
    <t>4.1.4.2.2.19</t>
  </si>
  <si>
    <t>4.1.4.2.2.20</t>
  </si>
  <si>
    <t>4.1.4.2.2.21</t>
  </si>
  <si>
    <t>4.1.4.2.2.22</t>
  </si>
  <si>
    <t>4.1.4.2.2.23</t>
  </si>
  <si>
    <t>4.1.4.2.2.24</t>
  </si>
  <si>
    <t>4.1.4.2.2.25</t>
  </si>
  <si>
    <t>4.1.4.2.2.26</t>
  </si>
  <si>
    <t>4.1.4.2.2.27</t>
  </si>
  <si>
    <t>4.1.4.2.2.28</t>
  </si>
  <si>
    <t>4.1.4.2.2.29</t>
  </si>
  <si>
    <t>4.1.4.2.2.30</t>
  </si>
  <si>
    <t>4.1.4.2.2.31</t>
  </si>
  <si>
    <t>4.1.4.2.2.32</t>
  </si>
  <si>
    <t>4.1.4.2.2.33</t>
  </si>
  <si>
    <t>4.1.4.2.2.34</t>
  </si>
  <si>
    <t>4.1.4.2.2.35</t>
  </si>
  <si>
    <t>4.1.4.2.2.36</t>
  </si>
  <si>
    <t>4.1.4.2.2.37</t>
  </si>
  <si>
    <t>4.1.4.2.2.38</t>
  </si>
  <si>
    <t>4.1.5</t>
  </si>
  <si>
    <t>4.2</t>
  </si>
  <si>
    <t>4.2.1</t>
  </si>
  <si>
    <t>4.2.1.1</t>
  </si>
  <si>
    <t>4.2.1.1.1</t>
  </si>
  <si>
    <t>4.2.1.1.1.1</t>
  </si>
  <si>
    <t>4.2.1.1.1.2</t>
  </si>
  <si>
    <t>4.2.1.1.1.3</t>
  </si>
  <si>
    <t>4.2.1.1.1.4</t>
  </si>
  <si>
    <t>4.2.1.1.1.5</t>
  </si>
  <si>
    <t>4.2.1.1.1.6</t>
  </si>
  <si>
    <t>4.2.1.1.1.7</t>
  </si>
  <si>
    <t>4.2.1.1.1.8</t>
  </si>
  <si>
    <t>4.2.1.1.1.9</t>
  </si>
  <si>
    <t>4.2.1.1.1.10</t>
  </si>
  <si>
    <t>4.2.1.1.1.11</t>
  </si>
  <si>
    <t>4.2.1.1.1.12</t>
  </si>
  <si>
    <t>4.2.1.1.2</t>
  </si>
  <si>
    <t>4.2.1.1.2.1</t>
  </si>
  <si>
    <t>4.2.1.1.2.2</t>
  </si>
  <si>
    <t>4.2.1.1.2.3</t>
  </si>
  <si>
    <t>4.2.1.1.2.4</t>
  </si>
  <si>
    <t>4.2.1.1.2.5</t>
  </si>
  <si>
    <t>4.2.1.1.2.6</t>
  </si>
  <si>
    <t>4.2.1.1.2.7</t>
  </si>
  <si>
    <t>4.2.1.1.2.8</t>
  </si>
  <si>
    <t>4.2.1.1.2.9</t>
  </si>
  <si>
    <t>4.2.1.1.2.10</t>
  </si>
  <si>
    <t>4.2.1.1.2.11</t>
  </si>
  <si>
    <t>4.2.1.1.2.12</t>
  </si>
  <si>
    <t>4.2.1.2</t>
  </si>
  <si>
    <t>4.2.1.2.1</t>
  </si>
  <si>
    <t>4.2.1.2.1.1</t>
  </si>
  <si>
    <t>4.2.1.2.1.2</t>
  </si>
  <si>
    <t>4.2.1.2.1.3</t>
  </si>
  <si>
    <t>4.2.1.2.1.4</t>
  </si>
  <si>
    <t>4.2.1.2.1.5</t>
  </si>
  <si>
    <t>4.2.1.2.1.6</t>
  </si>
  <si>
    <t>4.2.1.2.1.7</t>
  </si>
  <si>
    <t>4.2.1.2.1.8</t>
  </si>
  <si>
    <t>4.2.1.2.1.9</t>
  </si>
  <si>
    <t>4.2.1.2.1.10</t>
  </si>
  <si>
    <t>4.2.1.2.1.11</t>
  </si>
  <si>
    <t>4.2.1.2.1.12</t>
  </si>
  <si>
    <t>4.2.1.2.2</t>
  </si>
  <si>
    <t>4.2.1.2.2.1</t>
  </si>
  <si>
    <t>4.2.1.2.2.2</t>
  </si>
  <si>
    <t>4.2.1.2.2.3</t>
  </si>
  <si>
    <t>4.2.1.2.2.4</t>
  </si>
  <si>
    <t>4.2.1.2.2.5</t>
  </si>
  <si>
    <t>4.2.1.2.2.6</t>
  </si>
  <si>
    <t>4.2.1.2.2.7</t>
  </si>
  <si>
    <t>4.2.1.2.2.8</t>
  </si>
  <si>
    <t>4.2.1.2.2.9</t>
  </si>
  <si>
    <t>4.2.1.2.2.10</t>
  </si>
  <si>
    <t>4.2.1.2.2.11</t>
  </si>
  <si>
    <t>4.2.1.2.2.12</t>
  </si>
  <si>
    <t>4.2.2</t>
  </si>
  <si>
    <t>4.2.2.1</t>
  </si>
  <si>
    <t>4.2.2.1.1</t>
  </si>
  <si>
    <t>4.2.2.1.1.1</t>
  </si>
  <si>
    <t>4.2.2.1.1.2</t>
  </si>
  <si>
    <t>4.2.2.1.1.3</t>
  </si>
  <si>
    <t>4.2.2.1.1.4</t>
  </si>
  <si>
    <t>4.2.2.1.1.5</t>
  </si>
  <si>
    <t>4.2.2.1.1.6</t>
  </si>
  <si>
    <t>4.2.2.1.1.7</t>
  </si>
  <si>
    <t>4.2.2.1.1.8</t>
  </si>
  <si>
    <t>4.2.2.1.1.9</t>
  </si>
  <si>
    <t>4.2.2.1.1.10</t>
  </si>
  <si>
    <t>4.2.2.1.1.11</t>
  </si>
  <si>
    <t>4.2.2.1.1.12</t>
  </si>
  <si>
    <t>4.2.2.1.1.13</t>
  </si>
  <si>
    <t>4.2.2.1.1.14</t>
  </si>
  <si>
    <t>4.2.2.1.1.15</t>
  </si>
  <si>
    <t>4.2.2.1.1.16</t>
  </si>
  <si>
    <t>4.2.2.1.2</t>
  </si>
  <si>
    <t>4.2.2.1.2.1</t>
  </si>
  <si>
    <t>4.2.2.1.2.2</t>
  </si>
  <si>
    <t>4.2.2.1.2.3</t>
  </si>
  <si>
    <t>4.2.2.1.2.4</t>
  </si>
  <si>
    <t>4.2.2.1.2.5</t>
  </si>
  <si>
    <t>4.2.2.1.2.6</t>
  </si>
  <si>
    <t>4.2.2.1.2.7</t>
  </si>
  <si>
    <t>4.2.2.1.2.8</t>
  </si>
  <si>
    <t>4.2.2.1.2.9</t>
  </si>
  <si>
    <t>4.2.2.1.2.10</t>
  </si>
  <si>
    <t>4.2.2.1.2.11</t>
  </si>
  <si>
    <t>4.2.2.1.2.12</t>
  </si>
  <si>
    <t>4.2.2.1.2.13</t>
  </si>
  <si>
    <t>4.2.2.1.2.14</t>
  </si>
  <si>
    <t>4.2.2.1.2.15</t>
  </si>
  <si>
    <t>4.2.2.1.2.16</t>
  </si>
  <si>
    <t>4.2.2.2</t>
  </si>
  <si>
    <t>4.2.2.2.1</t>
  </si>
  <si>
    <t>4.2.2.2.1.1</t>
  </si>
  <si>
    <t>4.2.2.2.1.2</t>
  </si>
  <si>
    <t>4.2.2.2.1.3</t>
  </si>
  <si>
    <t>4.2.2.2.1.4</t>
  </si>
  <si>
    <t>4.2.2.2.1.5</t>
  </si>
  <si>
    <t>4.2.2.2.1.6</t>
  </si>
  <si>
    <t>4.2.2.2.1.7</t>
  </si>
  <si>
    <t>4.2.2.2.1.8</t>
  </si>
  <si>
    <t>4.2.2.2.1.9</t>
  </si>
  <si>
    <t>4.2.2.2.1.10</t>
  </si>
  <si>
    <t>4.2.2.2.1.11</t>
  </si>
  <si>
    <t>4.2.2.2.1.12</t>
  </si>
  <si>
    <t>4.2.2.2.1.13</t>
  </si>
  <si>
    <t>4.2.2.2.1.14</t>
  </si>
  <si>
    <t>4.2.2.2.1.15</t>
  </si>
  <si>
    <t>4.2.2.2.1.16</t>
  </si>
  <si>
    <t>4.2.2.2.2</t>
  </si>
  <si>
    <t>4.2.2.2.2.1</t>
  </si>
  <si>
    <t>4.2.2.2.2.2</t>
  </si>
  <si>
    <t>4.2.2.2.2.3</t>
  </si>
  <si>
    <t>4.2.2.2.2.4</t>
  </si>
  <si>
    <t>4.2.2.2.2.5</t>
  </si>
  <si>
    <t>4.2.2.2.2.6</t>
  </si>
  <si>
    <t>4.2.2.2.2.7</t>
  </si>
  <si>
    <t>4.2.2.2.2.8</t>
  </si>
  <si>
    <t>4.2.2.2.2.9</t>
  </si>
  <si>
    <t>4.2.2.2.2.10</t>
  </si>
  <si>
    <t>4.2.2.2.2.11</t>
  </si>
  <si>
    <t>4.2.2.2.2.12</t>
  </si>
  <si>
    <t>4.2.2.2.2.13</t>
  </si>
  <si>
    <t>4.2.2.2.2.14</t>
  </si>
  <si>
    <t>4.2.2.2.2.15</t>
  </si>
  <si>
    <t>4.2.2.2.2.16</t>
  </si>
  <si>
    <t>4.2.3</t>
  </si>
  <si>
    <t>4.2.3.1</t>
  </si>
  <si>
    <t>4.2.3.1.1</t>
  </si>
  <si>
    <t>4.2.3.1.1.1</t>
  </si>
  <si>
    <t>4.2.3.1.1.2</t>
  </si>
  <si>
    <t>4.2.3.1.1.3</t>
  </si>
  <si>
    <t>4.2.3.1.1.4</t>
  </si>
  <si>
    <t>4.2.3.1.1.5</t>
  </si>
  <si>
    <t>4.2.3.1.2</t>
  </si>
  <si>
    <t>4.2.3.1.2.1</t>
  </si>
  <si>
    <t>4.2.3.1.2.2</t>
  </si>
  <si>
    <t>4.2.3.1.2.3</t>
  </si>
  <si>
    <t>4.2.3.1.2.4</t>
  </si>
  <si>
    <t>4.2.3.1.2.5</t>
  </si>
  <si>
    <t>4.2.3.2</t>
  </si>
  <si>
    <t>4.2.3.2.1</t>
  </si>
  <si>
    <t>4.2.3.2.1.1</t>
  </si>
  <si>
    <t>4.2.3.2.1.2</t>
  </si>
  <si>
    <t>4.2.3.2.1.3</t>
  </si>
  <si>
    <t>4.2.3.2.1.4</t>
  </si>
  <si>
    <t>4.2.3.2.1.5</t>
  </si>
  <si>
    <t>4.2.3.2.2</t>
  </si>
  <si>
    <t>4.2.3.2.2.1</t>
  </si>
  <si>
    <t>4.2.3.2.2.2</t>
  </si>
  <si>
    <t>4.2.3.2.2.3</t>
  </si>
  <si>
    <t>4.2.3.2.2.4</t>
  </si>
  <si>
    <t>4.2.3.2.2.5</t>
  </si>
  <si>
    <t>4.2.4</t>
  </si>
  <si>
    <t>4.2.4.1</t>
  </si>
  <si>
    <t>4.2.4.1.1</t>
  </si>
  <si>
    <t>4.2.4.1.1.1</t>
  </si>
  <si>
    <t>4.2.4.1.1.2</t>
  </si>
  <si>
    <t>4.2.4.1.1.3</t>
  </si>
  <si>
    <t>4.2.4.1.1.4</t>
  </si>
  <si>
    <t>4.2.4.1.1.5</t>
  </si>
  <si>
    <t>4.2.4.1.1.6</t>
  </si>
  <si>
    <t>4.2.4.1.1.7</t>
  </si>
  <si>
    <t>4.2.4.1.1.8</t>
  </si>
  <si>
    <t>4.2.4.1.1.9</t>
  </si>
  <si>
    <t>4.2.4.1.1.10</t>
  </si>
  <si>
    <t>4.2.4.1.1.11</t>
  </si>
  <si>
    <t>4.2.4.1.1.12</t>
  </si>
  <si>
    <t>4.2.4.1.1.13</t>
  </si>
  <si>
    <t>4.2.4.1.1.14</t>
  </si>
  <si>
    <t>4.2.4.1.1.15</t>
  </si>
  <si>
    <t>4.2.4.1.1.16</t>
  </si>
  <si>
    <t>4.2.4.1.1.17</t>
  </si>
  <si>
    <t>4.2.4.1.1.18</t>
  </si>
  <si>
    <t>4.2.4.1.1.19</t>
  </si>
  <si>
    <t>4.2.4.1.1.20</t>
  </si>
  <si>
    <t>4.2.4.1.1.21</t>
  </si>
  <si>
    <t>4.2.4.1.1.22</t>
  </si>
  <si>
    <t>4.2.4.1.1.23</t>
  </si>
  <si>
    <t>4.2.4.1.1.24</t>
  </si>
  <si>
    <t>4.2.4.1.1.25</t>
  </si>
  <si>
    <t>4.2.4.1.1.26</t>
  </si>
  <si>
    <t>4.2.4.1.1.27</t>
  </si>
  <si>
    <t>4.2.4.1.1.28</t>
  </si>
  <si>
    <t>4.2.4.1.1.29</t>
  </si>
  <si>
    <t>4.2.4.1.1.30</t>
  </si>
  <si>
    <t>4.2.4.1.1.31</t>
  </si>
  <si>
    <t>4.2.4.1.1.32</t>
  </si>
  <si>
    <t>4.2.4.1.1.33</t>
  </si>
  <si>
    <t>4.2.4.1.1.34</t>
  </si>
  <si>
    <t>4.2.4.1.1.35</t>
  </si>
  <si>
    <t>4.2.4.1.1.36</t>
  </si>
  <si>
    <t>4.2.4.1.1.37</t>
  </si>
  <si>
    <t>4.2.4.1.1.38</t>
  </si>
  <si>
    <t>4.2.4.1.2</t>
  </si>
  <si>
    <t>4.2.4.1.2.1</t>
  </si>
  <si>
    <t>4.2.4.1.2.2</t>
  </si>
  <si>
    <t>4.2.4.1.2.3</t>
  </si>
  <si>
    <t>4.2.4.1.2.4</t>
  </si>
  <si>
    <t>4.2.4.1.2.5</t>
  </si>
  <si>
    <t>4.2.4.1.2.6</t>
  </si>
  <si>
    <t>4.2.4.1.2.7</t>
  </si>
  <si>
    <t>4.2.4.1.2.8</t>
  </si>
  <si>
    <t>4.2.4.1.2.9</t>
  </si>
  <si>
    <t>4.2.4.1.2.10</t>
  </si>
  <si>
    <t>4.2.4.1.2.11</t>
  </si>
  <si>
    <t>4.2.4.1.2.12</t>
  </si>
  <si>
    <t>4.2.4.1.2.13</t>
  </si>
  <si>
    <t>4.2.4.1.2.14</t>
  </si>
  <si>
    <t>4.2.4.1.2.15</t>
  </si>
  <si>
    <t>4.2.4.1.2.16</t>
  </si>
  <si>
    <t>4.2.4.1.2.17</t>
  </si>
  <si>
    <t>4.2.4.1.2.18</t>
  </si>
  <si>
    <t>4.2.4.1.2.19</t>
  </si>
  <si>
    <t>4.2.4.1.2.20</t>
  </si>
  <si>
    <t>4.2.4.1.2.21</t>
  </si>
  <si>
    <t>4.2.4.1.2.22</t>
  </si>
  <si>
    <t>4.2.4.1.2.23</t>
  </si>
  <si>
    <t>4.2.4.1.2.24</t>
  </si>
  <si>
    <t>4.2.4.1.2.25</t>
  </si>
  <si>
    <t>4.2.4.1.2.26</t>
  </si>
  <si>
    <t>4.2.4.1.2.27</t>
  </si>
  <si>
    <t>4.2.4.1.2.28</t>
  </si>
  <si>
    <t>4.2.4.1.2.29</t>
  </si>
  <si>
    <t>4.2.4.1.2.30</t>
  </si>
  <si>
    <t>4.2.4.1.2.31</t>
  </si>
  <si>
    <t>4.2.4.1.2.32</t>
  </si>
  <si>
    <t>4.2.4.1.2.33</t>
  </si>
  <si>
    <t>4.2.4.1.2.34</t>
  </si>
  <si>
    <t>4.2.4.1.2.35</t>
  </si>
  <si>
    <t>4.2.4.1.2.36</t>
  </si>
  <si>
    <t>4.2.4.1.2.37</t>
  </si>
  <si>
    <t>4.2.4.1.2.38</t>
  </si>
  <si>
    <t>4.2.4.2</t>
  </si>
  <si>
    <t>4.2.4.2.1</t>
  </si>
  <si>
    <t>4.2.4.2.1.1</t>
  </si>
  <si>
    <t>4.2.4.2.1.2</t>
  </si>
  <si>
    <t>4.2.4.2.1.3</t>
  </si>
  <si>
    <t>4.2.4.2.1.4</t>
  </si>
  <si>
    <t>4.2.4.2.1.5</t>
  </si>
  <si>
    <t>4.2.4.2.1.6</t>
  </si>
  <si>
    <t>4.2.4.2.1.7</t>
  </si>
  <si>
    <t>4.2.4.2.1.8</t>
  </si>
  <si>
    <t>4.2.4.2.1.9</t>
  </si>
  <si>
    <t>4.2.4.2.1.10</t>
  </si>
  <si>
    <t>4.2.4.2.1.11</t>
  </si>
  <si>
    <t>4.2.4.2.1.12</t>
  </si>
  <si>
    <t>4.2.4.2.1.13</t>
  </si>
  <si>
    <t>4.2.4.2.1.14</t>
  </si>
  <si>
    <t>4.2.4.2.1.15</t>
  </si>
  <si>
    <t>4.2.4.2.1.16</t>
  </si>
  <si>
    <t>4.2.4.2.1.17</t>
  </si>
  <si>
    <t>4.2.4.2.1.18</t>
  </si>
  <si>
    <t>4.2.4.2.1.19</t>
  </si>
  <si>
    <t>4.2.4.2.1.20</t>
  </si>
  <si>
    <t>4.2.4.2.1.21</t>
  </si>
  <si>
    <t>4.2.4.2.1.22</t>
  </si>
  <si>
    <t>4.2.4.2.1.23</t>
  </si>
  <si>
    <t>4.2.4.2.1.24</t>
  </si>
  <si>
    <t>4.2.4.2.1.25</t>
  </si>
  <si>
    <t>4.2.4.2.1.26</t>
  </si>
  <si>
    <t>4.2.4.2.1.27</t>
  </si>
  <si>
    <t>4.2.4.2.1.28</t>
  </si>
  <si>
    <t>4.2.4.2.1.29</t>
  </si>
  <si>
    <t>4.2.4.2.1.30</t>
  </si>
  <si>
    <t>4.2.4.2.1.31</t>
  </si>
  <si>
    <t>4.2.4.2.1.32</t>
  </si>
  <si>
    <t>4.2.4.2.1.33</t>
  </si>
  <si>
    <t>4.2.4.2.1.34</t>
  </si>
  <si>
    <t>4.2.4.2.1.35</t>
  </si>
  <si>
    <t>4.2.4.2.1.36</t>
  </si>
  <si>
    <t>4.2.4.2.1.37</t>
  </si>
  <si>
    <t>4.2.4.2.1.38</t>
  </si>
  <si>
    <t>4.2.4.2.2</t>
  </si>
  <si>
    <t>4.2.4.2.2.1</t>
  </si>
  <si>
    <t>4.2.4.2.2.2</t>
  </si>
  <si>
    <t>4.2.4.2.2.3</t>
  </si>
  <si>
    <t>4.2.4.2.2.4</t>
  </si>
  <si>
    <t>4.2.4.2.2.5</t>
  </si>
  <si>
    <t>4.2.4.2.2.6</t>
  </si>
  <si>
    <t>4.2.4.2.2.7</t>
  </si>
  <si>
    <t>4.2.4.2.2.8</t>
  </si>
  <si>
    <t>4.2.4.2.2.9</t>
  </si>
  <si>
    <t>4.2.4.2.2.10</t>
  </si>
  <si>
    <t>4.2.4.2.2.11</t>
  </si>
  <si>
    <t>4.2.4.2.2.12</t>
  </si>
  <si>
    <t>4.2.4.2.2.13</t>
  </si>
  <si>
    <t>4.2.4.2.2.14</t>
  </si>
  <si>
    <t>4.2.4.2.2.15</t>
  </si>
  <si>
    <t>4.2.4.2.2.16</t>
  </si>
  <si>
    <t>4.2.4.2.2.17</t>
  </si>
  <si>
    <t>4.2.4.2.2.18</t>
  </si>
  <si>
    <t>4.2.4.2.2.19</t>
  </si>
  <si>
    <t>4.2.4.2.2.20</t>
  </si>
  <si>
    <t>4.2.4.2.2.21</t>
  </si>
  <si>
    <t>4.2.4.2.2.22</t>
  </si>
  <si>
    <t>4.2.4.2.2.23</t>
  </si>
  <si>
    <t>4.2.4.2.2.24</t>
  </si>
  <si>
    <t>4.2.4.2.2.25</t>
  </si>
  <si>
    <t>4.2.4.2.2.26</t>
  </si>
  <si>
    <t>4.2.4.2.2.27</t>
  </si>
  <si>
    <t>4.2.4.2.2.28</t>
  </si>
  <si>
    <t>4.2.4.2.2.29</t>
  </si>
  <si>
    <t>4.2.4.2.2.30</t>
  </si>
  <si>
    <t>4.2.4.2.2.31</t>
  </si>
  <si>
    <t>4.2.4.2.2.32</t>
  </si>
  <si>
    <t>4.2.4.2.2.33</t>
  </si>
  <si>
    <t>4.2.4.2.2.34</t>
  </si>
  <si>
    <t>4.2.4.2.2.35</t>
  </si>
  <si>
    <t>4.2.4.2.2.36</t>
  </si>
  <si>
    <t>4.2.4.2.2.37</t>
  </si>
  <si>
    <t>4.2.4.2.2.38</t>
  </si>
  <si>
    <t>4.2.5</t>
  </si>
  <si>
    <t>5</t>
  </si>
  <si>
    <t>Новгородская область</t>
  </si>
  <si>
    <t>5.1</t>
  </si>
  <si>
    <t>5.1.1</t>
  </si>
  <si>
    <t>5.1.1.1</t>
  </si>
  <si>
    <t>5.1.1.1.2</t>
  </si>
  <si>
    <t>строительство воздушных линий 0,4 кВ</t>
  </si>
  <si>
    <t>5.1.1.1.2.1</t>
  </si>
  <si>
    <t>СИП-2 3х35+1х50</t>
  </si>
  <si>
    <t>5.1.1.1.2.2</t>
  </si>
  <si>
    <t>СИП-2 3х50+1х50</t>
  </si>
  <si>
    <t>5.1.1.1.2.3</t>
  </si>
  <si>
    <t>СИП-2 3х50+1х70</t>
  </si>
  <si>
    <t>5.1.1.1.3</t>
  </si>
  <si>
    <t>строительство воздушных линий 6/10 кВ</t>
  </si>
  <si>
    <t>5.1.1.1.3.1</t>
  </si>
  <si>
    <t>СИП-3 1х50</t>
  </si>
  <si>
    <t>5.1.1.2</t>
  </si>
  <si>
    <t>5.1.1.3</t>
  </si>
  <si>
    <t>5.1.1.4</t>
  </si>
  <si>
    <t>5.1.1.5</t>
  </si>
  <si>
    <t>5.1.2</t>
  </si>
  <si>
    <t>5.1.2.1</t>
  </si>
  <si>
    <t>5.1.2.1.1</t>
  </si>
  <si>
    <t>5.1.2.1.1.1</t>
  </si>
  <si>
    <t>5.1.2.2</t>
  </si>
  <si>
    <t>5.1.2.3</t>
  </si>
  <si>
    <t>5.1.2.4</t>
  </si>
  <si>
    <t>5.1.2.5</t>
  </si>
  <si>
    <t>5.2</t>
  </si>
  <si>
    <t>Область</t>
  </si>
  <si>
    <t>6</t>
  </si>
  <si>
    <t>Вологодская область</t>
  </si>
  <si>
    <t>6.1</t>
  </si>
  <si>
    <t xml:space="preserve">нд </t>
  </si>
  <si>
    <t>6.1.1</t>
  </si>
  <si>
    <t>6.1.1.1</t>
  </si>
  <si>
    <t>6.1.1.1.1</t>
  </si>
  <si>
    <t>строительство воздушных линий электропередачи напряжением до 1 кВ в расчете на 1 км линий</t>
  </si>
  <si>
    <t>6.1.1.1.2</t>
  </si>
  <si>
    <t xml:space="preserve">строительство воздушных линий электропередачи напряжением 6-10 кВ в расчете на 1 км линий </t>
  </si>
  <si>
    <t>6.1.1.2</t>
  </si>
  <si>
    <t>6.1.1.2.1</t>
  </si>
  <si>
    <t>строительство кабельных линий, на уровне напряжения до 1 кВ в расчете на 1 км</t>
  </si>
  <si>
    <t>6.1.1.2.2</t>
  </si>
  <si>
    <t xml:space="preserve">строительство кабельных линий, на уровне напряжения 6-10 кВ в расчете на 1 км </t>
  </si>
  <si>
    <t>6.1.1.3</t>
  </si>
  <si>
    <t>6.1.1.4</t>
  </si>
  <si>
    <t xml:space="preserve">строительство подстанций напряжением до 35кВ в расчете на 1кВт максимальной мощности </t>
  </si>
  <si>
    <t>6.1.1.4.1</t>
  </si>
  <si>
    <t xml:space="preserve">строительство однотрансформаторных подстанций напряжением до 35кВ в расчете на 1кВт максимальной мощности </t>
  </si>
  <si>
    <t>6.1.1.4.2</t>
  </si>
  <si>
    <t xml:space="preserve">строительство двухтрансформаторных подстанций напряжением до 35кВ в расчете на 1кВт максимальной мощности </t>
  </si>
  <si>
    <t>6.1.1.5</t>
  </si>
  <si>
    <t>6.1.2</t>
  </si>
  <si>
    <t>6.1.2.1</t>
  </si>
  <si>
    <t>6.1.2.1.1</t>
  </si>
  <si>
    <t>6.1.2.1.2</t>
  </si>
  <si>
    <t>6.1.2.2</t>
  </si>
  <si>
    <t>6.1.2.2.1</t>
  </si>
  <si>
    <t>6.1.2.2.2</t>
  </si>
  <si>
    <t>6.1.2.3</t>
  </si>
  <si>
    <t>6.1.2.4</t>
  </si>
  <si>
    <t>6.1.2.4.1</t>
  </si>
  <si>
    <t>6.1.2.4.2</t>
  </si>
  <si>
    <t>6.1.2.5</t>
  </si>
  <si>
    <t>6.2</t>
  </si>
  <si>
    <t>6.2.1</t>
  </si>
  <si>
    <t>6.2.1.1</t>
  </si>
  <si>
    <t>6.2.1.1.1</t>
  </si>
  <si>
    <t>6.2.1.1.2</t>
  </si>
  <si>
    <t>6.2.1.2</t>
  </si>
  <si>
    <t>6.2.1.2.1</t>
  </si>
  <si>
    <t>6.2.1.2.2</t>
  </si>
  <si>
    <t>6.2.1.3</t>
  </si>
  <si>
    <t>6.2.1.4</t>
  </si>
  <si>
    <t>6.2.1.4.1</t>
  </si>
  <si>
    <t>513</t>
  </si>
  <si>
    <t>6.2.1.4.2</t>
  </si>
  <si>
    <t>6.2.1.5</t>
  </si>
  <si>
    <t>6.2.2</t>
  </si>
  <si>
    <t>6.2.2.1</t>
  </si>
  <si>
    <t>6.2.2.1.1</t>
  </si>
  <si>
    <t>6.2.2.1.2</t>
  </si>
  <si>
    <t>6.2.2.2</t>
  </si>
  <si>
    <t>6.2.2.2.1</t>
  </si>
  <si>
    <t>6.2.2.2.2</t>
  </si>
  <si>
    <t>6.2.2.3</t>
  </si>
  <si>
    <t>6.2.2.4</t>
  </si>
  <si>
    <t>6.2.2.4.1</t>
  </si>
  <si>
    <t>6.2.2.4.2</t>
  </si>
  <si>
    <t>6.2.2.5</t>
  </si>
  <si>
    <t>7</t>
  </si>
  <si>
    <t>Республика Коми</t>
  </si>
  <si>
    <t>7.1</t>
  </si>
  <si>
    <t>7.1.1</t>
  </si>
  <si>
    <t>7.1.1.1</t>
  </si>
  <si>
    <t>Строительство воздушных линий 0,4кВ</t>
  </si>
  <si>
    <t>Материал провода-сталеалюминевый</t>
  </si>
  <si>
    <t>Опоры деверянные, железобетонные 1 цепь, изолированный провод</t>
  </si>
  <si>
    <t>7.1.1.1.1</t>
  </si>
  <si>
    <t>7.1.1.1.2</t>
  </si>
  <si>
    <t>Cечение провода от 70 до 95 кв. мм включительно</t>
  </si>
  <si>
    <t>7.1.1.1.3</t>
  </si>
  <si>
    <t>Cечение провода от 120 до 185 кв. мм включительно</t>
  </si>
  <si>
    <t>Опоры деревянные, железобетонные, 1 цепь, неизолированный провод</t>
  </si>
  <si>
    <t>7.1.1.1.4</t>
  </si>
  <si>
    <t>7.1.1.1.5</t>
  </si>
  <si>
    <t>Опоры деревянные, железобетонные, 1 цепь, изолированный провод</t>
  </si>
  <si>
    <t>7.1.1.1.6</t>
  </si>
  <si>
    <t>7.1.1.1.7</t>
  </si>
  <si>
    <t>7.1.1.1.8</t>
  </si>
  <si>
    <t>7.1.1.1.9</t>
  </si>
  <si>
    <t>7.1.1.2</t>
  </si>
  <si>
    <t>Строительство воздушных линий 10кВ</t>
  </si>
  <si>
    <t>7.1.1.2.1</t>
  </si>
  <si>
    <t>7.1.1.2.2</t>
  </si>
  <si>
    <t>7.1.1.2.3</t>
  </si>
  <si>
    <t>7.1.1.2.4</t>
  </si>
  <si>
    <t>7.1.1.2.5</t>
  </si>
  <si>
    <t>7.1.1.3</t>
  </si>
  <si>
    <t>Строительство воздушных линий 35 кВ</t>
  </si>
  <si>
    <t>Опоры металлические, 1 цепь, неизолированный провод</t>
  </si>
  <si>
    <t>7.1.1.3.1</t>
  </si>
  <si>
    <t>Опоры металлические, 2 цепи, неизолированный провод</t>
  </si>
  <si>
    <t>Строительство воздушных линий 110 кВ</t>
  </si>
  <si>
    <t>7.1.1.3.2</t>
  </si>
  <si>
    <t>7.1.1.3.3</t>
  </si>
  <si>
    <t>7.1.1.3.4</t>
  </si>
  <si>
    <t xml:space="preserve">Cечение провода 240 кв. мм </t>
  </si>
  <si>
    <t>7.1.1.3.5</t>
  </si>
  <si>
    <t>7.1.1.3.6</t>
  </si>
  <si>
    <t>7.1.2</t>
  </si>
  <si>
    <t>7.1.2.1</t>
  </si>
  <si>
    <t>КЛ 0,4</t>
  </si>
  <si>
    <t>Способ прокладки-траншея, изоляция бумажная, провод одножильный, 1 кабель по трассе</t>
  </si>
  <si>
    <t>7.1.2.1.1</t>
  </si>
  <si>
    <t>7.1.2.1.2</t>
  </si>
  <si>
    <t>Способ прокладки-траншея, изоляция пластмассовая , провод многожильный, 1 кабель по трассе</t>
  </si>
  <si>
    <t>7.1.2.1.3</t>
  </si>
  <si>
    <t>7.1.2.1.4</t>
  </si>
  <si>
    <t>7.1.2.1.5</t>
  </si>
  <si>
    <t>7.1.2.1.6</t>
  </si>
  <si>
    <t>Сечение 240 кв.мм</t>
  </si>
  <si>
    <t>Способ прокладки-траншея, изоляция пластмассовая , провод многожильный, 2 кабеля по трассе</t>
  </si>
  <si>
    <t>7.1.2.1.7</t>
  </si>
  <si>
    <t>7.1.2.1.8</t>
  </si>
  <si>
    <t>7.1.2.1.9</t>
  </si>
  <si>
    <t>7.1.2.1.10</t>
  </si>
  <si>
    <t>Способ прокладки-траншея, изоляция пластмассовая , провод многожильный, 4 кабеля по трассе</t>
  </si>
  <si>
    <t>7.1.2.1.11</t>
  </si>
  <si>
    <t>7.1.2.1.12</t>
  </si>
  <si>
    <t xml:space="preserve">Способ прокладки-ГНБ, изоляция пластмассовая, провод многожильный, 1 кабель по трассе </t>
  </si>
  <si>
    <t>7.1.2.1.13</t>
  </si>
  <si>
    <t>7.1.2.1.14</t>
  </si>
  <si>
    <t>7.1.2.1.15</t>
  </si>
  <si>
    <t>7.1.2.1.16</t>
  </si>
  <si>
    <t xml:space="preserve">Способ прокладки-ГНБ, изоляция пластмассовая, провод многожильный, 2 кабеля по трассе </t>
  </si>
  <si>
    <t>7.1.2.1.17</t>
  </si>
  <si>
    <t>Способ прокладки-траншея, изоляция-бумажная, многожильные, 1 кабель в траншее</t>
  </si>
  <si>
    <t>7.1.2.1.18</t>
  </si>
  <si>
    <t>Способ прокладки-траншея, изоляция-пластмассовая и резиновая, многожильные, 1 кабель в траншее</t>
  </si>
  <si>
    <t>7.1.2.1.19</t>
  </si>
  <si>
    <t>7.1.2.1.20</t>
  </si>
  <si>
    <t>7.1.2.1.21</t>
  </si>
  <si>
    <t>Строительство кабельных линий (4х120)</t>
  </si>
  <si>
    <t>Способ прокладки-траншея, изоляция-пластмассовая и резиновая, многожильные, 2 кабеля в траншее</t>
  </si>
  <si>
    <t>7.1.2.1.22</t>
  </si>
  <si>
    <t>7.1.2.1.23</t>
  </si>
  <si>
    <t>7.1.2.1.24</t>
  </si>
  <si>
    <t>7.1.2.2</t>
  </si>
  <si>
    <t>КЛ 10</t>
  </si>
  <si>
    <t>Способ прокладки-траншея, изоляция бумажная, многожильные, 1 кабель</t>
  </si>
  <si>
    <t>7.1.2.2.1</t>
  </si>
  <si>
    <t>Способ прокладки-траншея, изоляция пластмассовая и резиновая, многожильные, 1 кабель</t>
  </si>
  <si>
    <t>7.1.2.2.2</t>
  </si>
  <si>
    <t>7.1.2.2.3</t>
  </si>
  <si>
    <t>7.1.2.2.4</t>
  </si>
  <si>
    <t>Сечение провода 240 кв.мм</t>
  </si>
  <si>
    <t>Способ прокладки-траншея, изоляция пластмассовая и резиновая, одножильные, 1 кабель</t>
  </si>
  <si>
    <t>7.1.2.2.5</t>
  </si>
  <si>
    <t>Способ прокладки-траншея, изоляция пластмассовая и резиновая, одножильные, 2 кабеля</t>
  </si>
  <si>
    <t>7.1.2.2.6</t>
  </si>
  <si>
    <t>Способ прокладки-траншея, изоляция пластмассовая и резиновая, многожильные, 2 кабеля</t>
  </si>
  <si>
    <t>7.1.2.2.7</t>
  </si>
  <si>
    <t>Способ прокладки-ГНБ</t>
  </si>
  <si>
    <t xml:space="preserve">Способ прокладки-ГНБ, изоляция резиновая и пластмассовая, провод одножильный, 1 кабель по трассе </t>
  </si>
  <si>
    <t>7.1.2.2.8</t>
  </si>
  <si>
    <t xml:space="preserve">Способ прокладки-ГНБ, изоляция резиновая и пластмассовая, провод многожильный, 1 кабель по трассе </t>
  </si>
  <si>
    <t xml:space="preserve">Способ прокладки -траншея, изоляция резиновая и пластмассовая, провод одножильный, 1 кабель по трассе </t>
  </si>
  <si>
    <t>7.1.3</t>
  </si>
  <si>
    <t xml:space="preserve">строительство пунктов секционирования, на уровне напряжения i и (или) диапазоне мощности j, Территория городского населенного пункта  </t>
  </si>
  <si>
    <t>7.1.4</t>
  </si>
  <si>
    <t>7.1.4.1</t>
  </si>
  <si>
    <t>Строительство мачтовой (столбовой) КТП с трансформаторной мощностью 25 кВА</t>
  </si>
  <si>
    <t>7.1.4.2</t>
  </si>
  <si>
    <t>Строительство КТП с трансформаторной мощностью  40 кВА</t>
  </si>
  <si>
    <t>7.1.4.3</t>
  </si>
  <si>
    <t>мачтовой (столбовой)</t>
  </si>
  <si>
    <t>7.1.4.4</t>
  </si>
  <si>
    <t>киоскового типа</t>
  </si>
  <si>
    <t>7.1.4.5</t>
  </si>
  <si>
    <t>Строительство КТП  с трансформаторной мощностью 100 кВА</t>
  </si>
  <si>
    <t>7.1.4.6</t>
  </si>
  <si>
    <t>7.1.4.7</t>
  </si>
  <si>
    <t>7.1.4.8</t>
  </si>
  <si>
    <t>Строительство мачтовой (столбовой) КТП с трансформаторной мощностью 160 кВА</t>
  </si>
  <si>
    <t>7.1.4.9</t>
  </si>
  <si>
    <t>Строительство КТП с трансформаторной мощностью 250 кВА:</t>
  </si>
  <si>
    <t>7.1.4.10</t>
  </si>
  <si>
    <t>киоскового типа, 1 трансформатор</t>
  </si>
  <si>
    <t>7.1.4.11</t>
  </si>
  <si>
    <t>блочного типа, 2 трансформатора</t>
  </si>
  <si>
    <t>7.1.4.12</t>
  </si>
  <si>
    <t>Строительство КТП с трансформаторной мощностью 400 кВА</t>
  </si>
  <si>
    <t>7.1.4.13</t>
  </si>
  <si>
    <t>7.1.4.14</t>
  </si>
  <si>
    <t>киоскового типа, 2 трансформатора</t>
  </si>
  <si>
    <t>7.1.4.15</t>
  </si>
  <si>
    <t>7.1.4.16</t>
  </si>
  <si>
    <t>Строительство КТП с трансформаторной мощностью 630 кВА</t>
  </si>
  <si>
    <t>7.1.4.17</t>
  </si>
  <si>
    <t>7.1.4.18</t>
  </si>
  <si>
    <t>7.1.4.19</t>
  </si>
  <si>
    <t xml:space="preserve">Строительство мачтовой (столбовой) КТП с трансформаторной мощностью 25 кВА, 1 трансформатор </t>
  </si>
  <si>
    <t>7.1.4.20</t>
  </si>
  <si>
    <t>7.1.4.21</t>
  </si>
  <si>
    <t>7.1.4.22</t>
  </si>
  <si>
    <t xml:space="preserve">Строительство мачтовой (столбовой) КТП с трансформаторной мощностью 40 кВА, 1 трансформатор </t>
  </si>
  <si>
    <t>7.1.4.23</t>
  </si>
  <si>
    <t>7.1.4.24</t>
  </si>
  <si>
    <t>7.1.4.25</t>
  </si>
  <si>
    <t>Строительство однотрансформаторной  мачтовой (столбовой) ТП с трансформаторной мощностью от 40 до 63  кВА включительно</t>
  </si>
  <si>
    <t>7.1.4.26</t>
  </si>
  <si>
    <t>Строительство  однотрансформаторной ТП киоскового типа  с трансформаторной мощностью от 63 до 100  кВА включительно</t>
  </si>
  <si>
    <t>7.1.4.27</t>
  </si>
  <si>
    <t>Строительство ТП киоскового типа  с трансформаторной мощностью от 100 до 160  кВА включительно</t>
  </si>
  <si>
    <t>7.1.4.28</t>
  </si>
  <si>
    <t>Строительство  однотрансформаторной ТП киоскового типа  с трансформаторной мощностью от 160 до 250  кВА включительно</t>
  </si>
  <si>
    <t>7.1.4.29</t>
  </si>
  <si>
    <t>Строительство однотрансформаторной  ТП киоскового типа  с трансформаторной мощностью от 250 до 400  кВА включительно</t>
  </si>
  <si>
    <t>7.1.4.30</t>
  </si>
  <si>
    <t>Строительство  ТП киоскового типа  с трансформаторной мощностью от 400 до 630  кВА включительно</t>
  </si>
  <si>
    <t>7.1.4.31</t>
  </si>
  <si>
    <t>1 трансформатор</t>
  </si>
  <si>
    <t>7.1.4.32</t>
  </si>
  <si>
    <t>2 трансформатора</t>
  </si>
  <si>
    <t>7.1.4.33</t>
  </si>
  <si>
    <t>Строительство  двухтрансформаторной ТП киоскового типа  с трансформаторной мощностью от 400 до 630  кВА</t>
  </si>
  <si>
    <t>7.1.5</t>
  </si>
  <si>
    <t>ПС 110 кВ</t>
  </si>
  <si>
    <t>7.2</t>
  </si>
  <si>
    <t>7.2.1</t>
  </si>
  <si>
    <t>7.2.1.1</t>
  </si>
  <si>
    <t>Опоры деверянные, 1 цепь</t>
  </si>
  <si>
    <t>7.2.1.1.1</t>
  </si>
  <si>
    <t>7.2.1.1.2</t>
  </si>
  <si>
    <t>7.2.1.1.3</t>
  </si>
  <si>
    <t xml:space="preserve">Опоры железобетонные, 1 цепь </t>
  </si>
  <si>
    <t>7.2.1.1.4</t>
  </si>
  <si>
    <t>7.2.1.1.5</t>
  </si>
  <si>
    <t>7.2.1.1.6</t>
  </si>
  <si>
    <t>Опоры железобетонные, 2 цепи</t>
  </si>
  <si>
    <t>7.2.1.1.7</t>
  </si>
  <si>
    <t>7.2.1.1.8</t>
  </si>
  <si>
    <t>7.2.1.1.9</t>
  </si>
  <si>
    <t>7.2.1.1.10</t>
  </si>
  <si>
    <t>7.2.1.1.11</t>
  </si>
  <si>
    <t>7.2.1.1.12</t>
  </si>
  <si>
    <t>7.2.1.1.13</t>
  </si>
  <si>
    <t>7.2.1.1.14</t>
  </si>
  <si>
    <t>7.2.1.2</t>
  </si>
  <si>
    <t>ВЛ 10</t>
  </si>
  <si>
    <t>7.2.1.2.1.1</t>
  </si>
  <si>
    <t>7.2.1.2.1.2</t>
  </si>
  <si>
    <t>7.2.1.2.1.3</t>
  </si>
  <si>
    <t>7.2.1.2.1.4</t>
  </si>
  <si>
    <t>7.2.1.2.1.5</t>
  </si>
  <si>
    <t>7.2.1.2.1.6</t>
  </si>
  <si>
    <t>7.2.1.2.1.7</t>
  </si>
  <si>
    <t>7.2.1.2.1.8</t>
  </si>
  <si>
    <t>7.2.1.2.1.9</t>
  </si>
  <si>
    <t>7.2.1.2.1.10</t>
  </si>
  <si>
    <t>7.2.1.2.2</t>
  </si>
  <si>
    <t>Строительство воздушных линий 10кВ (в 2-х цепном исполнении)</t>
  </si>
  <si>
    <t>7.2.1.2.2.1</t>
  </si>
  <si>
    <t>Cечение провода от 50 до 100 кв. мм включительно, опоры железобетонные</t>
  </si>
  <si>
    <t>7.2.1.2.2.2</t>
  </si>
  <si>
    <t>7.2.2</t>
  </si>
  <si>
    <t>7.2.2.1</t>
  </si>
  <si>
    <t>Способ прокладки-траншеи</t>
  </si>
  <si>
    <t>7.2.2.1.1</t>
  </si>
  <si>
    <t>Строительство кабельных линий (4х16-4х50)</t>
  </si>
  <si>
    <t>7.2.2.1.2</t>
  </si>
  <si>
    <t>Изоляция платмассовая</t>
  </si>
  <si>
    <t>7.2.2.1.3</t>
  </si>
  <si>
    <t>Изоляция бумажная</t>
  </si>
  <si>
    <t>7.2.2.1.4</t>
  </si>
  <si>
    <t>Строительство кабельных линий (два кабеля в траншее) (4х16-4х50) изоляция пластик</t>
  </si>
  <si>
    <t>7.2.2.1.5</t>
  </si>
  <si>
    <t>Строительство кабельных линий (4х70)изоляция пластик</t>
  </si>
  <si>
    <t>7.2.2.1.6</t>
  </si>
  <si>
    <t>Строительство кабельных линий (два кабеля в траншее) (4х70)изоляция пластик</t>
  </si>
  <si>
    <t>7.2.2.1.7</t>
  </si>
  <si>
    <t>Строительство кабельных линий (4х95)</t>
  </si>
  <si>
    <t>7.2.2.1.8</t>
  </si>
  <si>
    <t>Строительство кабельных линий (два кабеля в траншее) (4х95)изоляция пластик</t>
  </si>
  <si>
    <t>7.2.2.1.9</t>
  </si>
  <si>
    <t>7.2.2.1.10</t>
  </si>
  <si>
    <t>Строительство кабельных линий (два кабеля в траншее) (4х120)изоляция пластик</t>
  </si>
  <si>
    <t>7.2.2.1.11</t>
  </si>
  <si>
    <t>Строительство кабельных линий (4х150)</t>
  </si>
  <si>
    <t>7.2.2.1.12</t>
  </si>
  <si>
    <t>Строительство кабельных линий (два кабеля в траншее) (4х185)изоляция пластик</t>
  </si>
  <si>
    <t>7.2.2.1.13</t>
  </si>
  <si>
    <t>Строительство кабельных линий (4х16-4х50) изоляция бумажная</t>
  </si>
  <si>
    <t>7.2.2.1.14</t>
  </si>
  <si>
    <t>7.2.2.1.15</t>
  </si>
  <si>
    <t>7.2.2.1.16</t>
  </si>
  <si>
    <t>7.2.2.1.17</t>
  </si>
  <si>
    <t>7.2.2.1.18</t>
  </si>
  <si>
    <t>7.2.2.1.19</t>
  </si>
  <si>
    <t>7.2.2.1.20</t>
  </si>
  <si>
    <t>7.2.2.1.21</t>
  </si>
  <si>
    <t>Территория сельской местности, изоляция пластик</t>
  </si>
  <si>
    <t>Строительство кабельных линий сечением провода до 50 кв. мм включительно:</t>
  </si>
  <si>
    <t>7.2.2.1.22</t>
  </si>
  <si>
    <t>7.2.2.1.23</t>
  </si>
  <si>
    <t>7.2.2.1.24</t>
  </si>
  <si>
    <t>Строительство кабельных линий сечением провода от 50 до 100 кв. мм включительно:</t>
  </si>
  <si>
    <t>7.2.2.1.25</t>
  </si>
  <si>
    <t>7.2.2.1.26</t>
  </si>
  <si>
    <t>7.2.2.1.27</t>
  </si>
  <si>
    <t>Строительство кабельных линий сечением провода от 100 до 200 кв. мм включительно, 1 кабель по трассе :</t>
  </si>
  <si>
    <t>7.2.2.2</t>
  </si>
  <si>
    <t>Территория городского населенного пункта, изоляция пластиковая</t>
  </si>
  <si>
    <t>Способ прокладки-траншея</t>
  </si>
  <si>
    <t>7.2.2.2.1</t>
  </si>
  <si>
    <t>7.2.2.2.2</t>
  </si>
  <si>
    <t>7.2.2.2.3</t>
  </si>
  <si>
    <t>7.2.2.2.4</t>
  </si>
  <si>
    <t>Строительство кабельных линий сечением провода от 100 до 200 кв. мм включительно:</t>
  </si>
  <si>
    <t>7.2.2.2.5</t>
  </si>
  <si>
    <t>7.2.2.2.6</t>
  </si>
  <si>
    <t>Способ прокладки-ГНБ, изоляция пластмассовая</t>
  </si>
  <si>
    <t>Строительство кабельных линий (3х70/35-10)</t>
  </si>
  <si>
    <t>Строительство кабельных линий (3х95/35-10)</t>
  </si>
  <si>
    <t>7.2.2.2.7</t>
  </si>
  <si>
    <t>Строительство кабельных линий (3х120/35-10)</t>
  </si>
  <si>
    <t>7.2.2.2.8</t>
  </si>
  <si>
    <t>Строительство кабельных линий (3х150/35-10)</t>
  </si>
  <si>
    <t>Территория сельской местности, изоляция бумажная, прокладки-траншея</t>
  </si>
  <si>
    <t>7.2.2.2.9</t>
  </si>
  <si>
    <t>7.2.2.2.10</t>
  </si>
  <si>
    <t>7.2.2.2.11</t>
  </si>
  <si>
    <t>7.2.2.2.12</t>
  </si>
  <si>
    <t>7.2.3</t>
  </si>
  <si>
    <t>7.2.4</t>
  </si>
  <si>
    <t>7.2.4.1</t>
  </si>
  <si>
    <t>Строительство мачтовой (столбовой) КТП с трансформатором 25/10/0,4</t>
  </si>
  <si>
    <t>7.2.4.2</t>
  </si>
  <si>
    <t>Строительство мачтовой (столбовой) КТП с трансформатором 40/10/0,4</t>
  </si>
  <si>
    <t>7.2.4.3</t>
  </si>
  <si>
    <t>Строительство мачтовой (столбовой) КТП с трансформатором 63/10/0,4</t>
  </si>
  <si>
    <t>7.2.4.4</t>
  </si>
  <si>
    <t>Строительство мачтовой (столбовой) КТП с трансформатором 100/10/0,4</t>
  </si>
  <si>
    <t>7.2.4.5</t>
  </si>
  <si>
    <t>Строительство КТП (к) 100 кВА</t>
  </si>
  <si>
    <t>7.2.4.6</t>
  </si>
  <si>
    <t>Строительство КТП (к) 160 кВА</t>
  </si>
  <si>
    <t>7.2.4.7</t>
  </si>
  <si>
    <t>Строительство КТП (к) 250 кВА</t>
  </si>
  <si>
    <t>7.2.4.8</t>
  </si>
  <si>
    <t>Строительство КТП (к) 400 кВА</t>
  </si>
  <si>
    <t>7.2.4.9</t>
  </si>
  <si>
    <t>Строительство КТП (к) 630 кВА</t>
  </si>
  <si>
    <t>7.2.4.10</t>
  </si>
  <si>
    <t>Строительство 2КТП 250 кВА</t>
  </si>
  <si>
    <t>7.2.4.11</t>
  </si>
  <si>
    <t>Киоскового типа</t>
  </si>
  <si>
    <t>7.2.4.12</t>
  </si>
  <si>
    <t>Блочного типа</t>
  </si>
  <si>
    <t>7.2.4.13</t>
  </si>
  <si>
    <t>Строительство однотрансформаторной мачтовой (столбовой) ТП с трансформаторной мощностью 25 кВА включительно</t>
  </si>
  <si>
    <t>7.2.4.14</t>
  </si>
  <si>
    <t>Строительство  однотрансформаторной мачтовой (столбовой) ТП с трансформаторной мощностью от 25  до 40  кВА включительно</t>
  </si>
  <si>
    <t>7.2.4.15</t>
  </si>
  <si>
    <t>7.2.4.16</t>
  </si>
  <si>
    <t>7.2.4.17</t>
  </si>
  <si>
    <t>7.2.4.18</t>
  </si>
  <si>
    <t>Строительство ТП киоскового типа  с трансформаторной мощностью от 100 до 160  кВА</t>
  </si>
  <si>
    <t>7.2.4.19</t>
  </si>
  <si>
    <t>Строительство  однотрансформаторной ТП киоскового типа  с трансформаторной мощностью от 160 до 250  кВА</t>
  </si>
  <si>
    <t>7.2.4.20</t>
  </si>
  <si>
    <t>Строительство однотрансформаторной  ТП киоскового типа  с трансформаторной мощностью от 250 до 400  кВА</t>
  </si>
  <si>
    <t>7.2.4.21</t>
  </si>
  <si>
    <t>Строительство  ТП киоскового типа  с трансформаторной мощностью от 400 до 630  кВА</t>
  </si>
  <si>
    <t>7.2.4.22</t>
  </si>
  <si>
    <t>7.2.4.23</t>
  </si>
  <si>
    <t>7.2.4.24</t>
  </si>
  <si>
    <t>7.2.4.25</t>
  </si>
  <si>
    <t>7.2.4.26</t>
  </si>
  <si>
    <t>7.2.4.27</t>
  </si>
  <si>
    <t>Строительство  двухтрансформаторной ТП блочного типа  с трансформаторной мощностью от 630 до 1000  кВА включительно</t>
  </si>
  <si>
    <t>7.2.5</t>
  </si>
  <si>
    <t>Инвестиционная программа Публичного акционерного общества «Межрегиональная распределительная сетевая компания Северо-Запада»</t>
  </si>
  <si>
    <t xml:space="preserve">полное наименование субъекта электроэнергетики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</si>
</sst>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00000"/>
    <numFmt numFmtId="165" formatCode="#,##0.0000"/>
    <numFmt numFmtId="166" formatCode="_-* #,##0.00_р_._-;\-* #,##0.00_р_._-;_-* &quot;-&quot;??_р_._-;_-@_-"/>
    <numFmt numFmtId="167" formatCode="#,##0_ ;\-#,##0\ "/>
    <numFmt numFmtId="168" formatCode="_-* #,##0.00\ _р_._-;\-* #,##0.00\ _р_._-;_-* &quot;-&quot;??\ _р_._-;_-@_-"/>
  </numFmts>
  <fonts count="3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9">
    <xf numFmtId="0" fontId="0" fillId="0" borderId="0"/>
    <xf numFmtId="43" fontId="2" fillId="0" borderId="0" applyFont="0" applyFill="0" applyBorder="0" applyAlignment="0" applyProtection="0"/>
    <xf numFmtId="0" fontId="2" fillId="0" borderId="0"/>
    <xf numFmtId="0" fontId="6" fillId="0" borderId="0"/>
    <xf numFmtId="43" fontId="2" fillId="0" borderId="0" applyFont="0" applyFill="0" applyBorder="0" applyAlignment="0" applyProtection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2" fillId="7" borderId="2" applyNumberFormat="0" applyAlignment="0" applyProtection="0"/>
    <xf numFmtId="0" fontId="13" fillId="20" borderId="3" applyNumberFormat="0" applyAlignment="0" applyProtection="0"/>
    <xf numFmtId="0" fontId="14" fillId="20" borderId="2" applyNumberFormat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21" borderId="8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22" fillId="0" borderId="0"/>
    <xf numFmtId="0" fontId="23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2" fillId="0" borderId="0"/>
    <xf numFmtId="0" fontId="2" fillId="0" borderId="0"/>
    <xf numFmtId="0" fontId="24" fillId="0" borderId="0"/>
    <xf numFmtId="0" fontId="2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9" fillId="23" borderId="9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7" fillId="0" borderId="10" applyNumberFormat="0" applyFill="0" applyAlignment="0" applyProtection="0"/>
    <xf numFmtId="0" fontId="28" fillId="0" borderId="0"/>
    <xf numFmtId="0" fontId="29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7" fontId="2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0" fillId="4" borderId="0" applyNumberFormat="0" applyBorder="0" applyAlignment="0" applyProtection="0"/>
  </cellStyleXfs>
  <cellXfs count="36">
    <xf numFmtId="0" fontId="0" fillId="0" borderId="0" xfId="0"/>
    <xf numFmtId="49" fontId="3" fillId="0" borderId="0" xfId="2" applyNumberFormat="1" applyFont="1" applyFill="1" applyAlignment="1">
      <alignment horizontal="center" vertical="center"/>
    </xf>
    <xf numFmtId="0" fontId="3" fillId="0" borderId="0" xfId="2" applyFont="1" applyFill="1" applyAlignment="1">
      <alignment horizontal="center" vertical="center"/>
    </xf>
    <xf numFmtId="0" fontId="3" fillId="0" borderId="0" xfId="2" applyFont="1" applyFill="1" applyAlignment="1">
      <alignment vertical="center"/>
    </xf>
    <xf numFmtId="2" fontId="3" fillId="0" borderId="0" xfId="1" applyNumberFormat="1" applyFont="1" applyFill="1" applyAlignment="1">
      <alignment horizontal="center" vertical="center"/>
    </xf>
    <xf numFmtId="0" fontId="4" fillId="0" borderId="0" xfId="2" applyFont="1" applyFill="1" applyAlignment="1">
      <alignment horizontal="right"/>
    </xf>
    <xf numFmtId="0" fontId="2" fillId="0" borderId="0" xfId="2" applyFill="1"/>
    <xf numFmtId="0" fontId="2" fillId="0" borderId="0" xfId="2"/>
    <xf numFmtId="0" fontId="3" fillId="0" borderId="0" xfId="2" applyFont="1" applyFill="1"/>
    <xf numFmtId="49" fontId="5" fillId="0" borderId="0" xfId="2" applyNumberFormat="1" applyFont="1" applyFill="1" applyAlignment="1">
      <alignment horizontal="center" vertical="center" wrapText="1"/>
    </xf>
    <xf numFmtId="0" fontId="5" fillId="0" borderId="0" xfId="2" applyFont="1" applyFill="1" applyAlignment="1">
      <alignment horizontal="center" vertical="center" wrapText="1"/>
    </xf>
    <xf numFmtId="0" fontId="5" fillId="0" borderId="0" xfId="2" applyFont="1" applyFill="1" applyAlignment="1">
      <alignment horizontal="center" wrapText="1"/>
    </xf>
    <xf numFmtId="2" fontId="5" fillId="0" borderId="0" xfId="1" applyNumberFormat="1" applyFont="1" applyFill="1" applyAlignment="1">
      <alignment horizontal="center" vertical="center" wrapText="1"/>
    </xf>
    <xf numFmtId="49" fontId="7" fillId="0" borderId="0" xfId="2" applyNumberFormat="1" applyFont="1" applyFill="1" applyBorder="1" applyAlignment="1">
      <alignment horizontal="center" vertical="center"/>
    </xf>
    <xf numFmtId="0" fontId="3" fillId="0" borderId="0" xfId="2" applyFont="1" applyFill="1" applyBorder="1" applyAlignment="1">
      <alignment horizontal="center" vertical="center"/>
    </xf>
    <xf numFmtId="0" fontId="3" fillId="0" borderId="0" xfId="2" applyFont="1" applyFill="1" applyBorder="1" applyAlignment="1"/>
    <xf numFmtId="2" fontId="3" fillId="0" borderId="0" xfId="1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center" vertical="center" wrapText="1"/>
    </xf>
    <xf numFmtId="49" fontId="2" fillId="0" borderId="1" xfId="2" applyNumberFormat="1" applyFont="1" applyFill="1" applyBorder="1" applyAlignment="1">
      <alignment horizontal="center" vertical="center" wrapText="1"/>
    </xf>
    <xf numFmtId="1" fontId="2" fillId="0" borderId="1" xfId="1" applyNumberFormat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center" vertical="center"/>
    </xf>
    <xf numFmtId="49" fontId="2" fillId="0" borderId="1" xfId="2" applyNumberFormat="1" applyFont="1" applyFill="1" applyBorder="1" applyAlignment="1">
      <alignment horizontal="center" vertical="center"/>
    </xf>
    <xf numFmtId="4" fontId="2" fillId="0" borderId="1" xfId="2" applyNumberFormat="1" applyFont="1" applyFill="1" applyBorder="1" applyAlignment="1">
      <alignment horizontal="center" vertical="center" wrapText="1"/>
    </xf>
    <xf numFmtId="2" fontId="2" fillId="0" borderId="1" xfId="1" applyNumberFormat="1" applyFont="1" applyFill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horizontal="center" vertical="center" wrapText="1"/>
    </xf>
    <xf numFmtId="0" fontId="2" fillId="0" borderId="0" xfId="2" applyFont="1" applyFill="1" applyAlignment="1">
      <alignment horizontal="center"/>
    </xf>
    <xf numFmtId="0" fontId="5" fillId="0" borderId="0" xfId="2" applyFont="1" applyFill="1" applyAlignment="1">
      <alignment horizontal="center" vertical="center" wrapText="1"/>
    </xf>
    <xf numFmtId="0" fontId="2" fillId="0" borderId="0" xfId="3" applyFont="1" applyFill="1" applyAlignment="1">
      <alignment horizontal="center" vertical="center"/>
    </xf>
    <xf numFmtId="0" fontId="3" fillId="0" borderId="0" xfId="3" applyFont="1" applyFill="1" applyAlignment="1">
      <alignment horizontal="center" vertical="top"/>
    </xf>
    <xf numFmtId="0" fontId="3" fillId="0" borderId="0" xfId="2" applyFont="1" applyFill="1" applyAlignment="1">
      <alignment horizontal="center"/>
    </xf>
    <xf numFmtId="0" fontId="8" fillId="0" borderId="1" xfId="2" applyFont="1" applyFill="1" applyBorder="1" applyAlignment="1">
      <alignment horizontal="center" vertical="center" wrapText="1"/>
    </xf>
    <xf numFmtId="49" fontId="8" fillId="0" borderId="1" xfId="2" applyNumberFormat="1" applyFont="1" applyFill="1" applyBorder="1" applyAlignment="1">
      <alignment horizontal="center" vertical="center" wrapText="1"/>
    </xf>
    <xf numFmtId="2" fontId="8" fillId="0" borderId="1" xfId="1" applyNumberFormat="1" applyFont="1" applyFill="1" applyBorder="1" applyAlignment="1">
      <alignment horizontal="center" vertical="center" wrapText="1"/>
    </xf>
  </cellXfs>
  <cellStyles count="239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 2" xfId="23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0 2 2 5" xfId="41"/>
    <cellStyle name="Обычный 10 2 2 5 2" xfId="42"/>
    <cellStyle name="Обычный 10 2 2 5 3" xfId="43"/>
    <cellStyle name="Обычный 12 2" xfId="44"/>
    <cellStyle name="Обычный 2" xfId="45"/>
    <cellStyle name="Обычный 2 26 2" xfId="46"/>
    <cellStyle name="Обычный 229" xfId="47"/>
    <cellStyle name="Обычный 229 2" xfId="48"/>
    <cellStyle name="Обычный 229 3" xfId="49"/>
    <cellStyle name="Обычный 3" xfId="2"/>
    <cellStyle name="Обычный 3 2" xfId="50"/>
    <cellStyle name="Обычный 3 2 2 2" xfId="51"/>
    <cellStyle name="Обычный 3 21" xfId="52"/>
    <cellStyle name="Обычный 4" xfId="53"/>
    <cellStyle name="Обычный 4 2" xfId="54"/>
    <cellStyle name="Обычный 5" xfId="55"/>
    <cellStyle name="Обычный 6" xfId="56"/>
    <cellStyle name="Обычный 6 2" xfId="57"/>
    <cellStyle name="Обычный 6 2 2" xfId="58"/>
    <cellStyle name="Обычный 6 2 2 2" xfId="59"/>
    <cellStyle name="Обычный 6 2 2 2 2" xfId="60"/>
    <cellStyle name="Обычный 6 2 2 2 2 2" xfId="61"/>
    <cellStyle name="Обычный 6 2 2 2 2 2 2" xfId="62"/>
    <cellStyle name="Обычный 6 2 2 2 2 2 3" xfId="63"/>
    <cellStyle name="Обычный 6 2 2 2 2 3" xfId="64"/>
    <cellStyle name="Обычный 6 2 2 2 2 4" xfId="65"/>
    <cellStyle name="Обычный 6 2 2 2 3" xfId="66"/>
    <cellStyle name="Обычный 6 2 2 2 3 2" xfId="67"/>
    <cellStyle name="Обычный 6 2 2 2 3 3" xfId="68"/>
    <cellStyle name="Обычный 6 2 2 2 4" xfId="69"/>
    <cellStyle name="Обычный 6 2 2 2 5" xfId="70"/>
    <cellStyle name="Обычный 6 2 2 3" xfId="71"/>
    <cellStyle name="Обычный 6 2 2 3 2" xfId="72"/>
    <cellStyle name="Обычный 6 2 2 3 2 2" xfId="73"/>
    <cellStyle name="Обычный 6 2 2 3 2 3" xfId="74"/>
    <cellStyle name="Обычный 6 2 2 3 3" xfId="75"/>
    <cellStyle name="Обычный 6 2 2 3 4" xfId="76"/>
    <cellStyle name="Обычный 6 2 2 4" xfId="77"/>
    <cellStyle name="Обычный 6 2 2 4 2" xfId="78"/>
    <cellStyle name="Обычный 6 2 2 4 2 2" xfId="79"/>
    <cellStyle name="Обычный 6 2 2 4 2 3" xfId="80"/>
    <cellStyle name="Обычный 6 2 2 4 3" xfId="81"/>
    <cellStyle name="Обычный 6 2 2 4 4" xfId="82"/>
    <cellStyle name="Обычный 6 2 2 5" xfId="83"/>
    <cellStyle name="Обычный 6 2 2 5 2" xfId="84"/>
    <cellStyle name="Обычный 6 2 2 5 3" xfId="85"/>
    <cellStyle name="Обычный 6 2 2 6" xfId="86"/>
    <cellStyle name="Обычный 6 2 2 7" xfId="87"/>
    <cellStyle name="Обычный 6 2 2 8" xfId="88"/>
    <cellStyle name="Обычный 6 2 3" xfId="89"/>
    <cellStyle name="Обычный 6 2 3 2" xfId="90"/>
    <cellStyle name="Обычный 6 2 3 2 2" xfId="91"/>
    <cellStyle name="Обычный 6 2 3 2 2 2" xfId="92"/>
    <cellStyle name="Обычный 6 2 3 2 2 2 2" xfId="93"/>
    <cellStyle name="Обычный 6 2 3 2 2 2 3" xfId="94"/>
    <cellStyle name="Обычный 6 2 3 2 2 3" xfId="95"/>
    <cellStyle name="Обычный 6 2 3 2 2 4" xfId="96"/>
    <cellStyle name="Обычный 6 2 3 2 3" xfId="97"/>
    <cellStyle name="Обычный 6 2 3 2 3 2" xfId="98"/>
    <cellStyle name="Обычный 6 2 3 2 3 3" xfId="99"/>
    <cellStyle name="Обычный 6 2 3 2 4" xfId="100"/>
    <cellStyle name="Обычный 6 2 3 2 5" xfId="101"/>
    <cellStyle name="Обычный 6 2 3 3" xfId="102"/>
    <cellStyle name="Обычный 6 2 3 3 2" xfId="103"/>
    <cellStyle name="Обычный 6 2 3 3 2 2" xfId="104"/>
    <cellStyle name="Обычный 6 2 3 3 2 3" xfId="105"/>
    <cellStyle name="Обычный 6 2 3 3 3" xfId="106"/>
    <cellStyle name="Обычный 6 2 3 3 4" xfId="107"/>
    <cellStyle name="Обычный 6 2 3 4" xfId="108"/>
    <cellStyle name="Обычный 6 2 3 4 2" xfId="109"/>
    <cellStyle name="Обычный 6 2 3 4 2 2" xfId="110"/>
    <cellStyle name="Обычный 6 2 3 4 2 3" xfId="111"/>
    <cellStyle name="Обычный 6 2 3 4 3" xfId="112"/>
    <cellStyle name="Обычный 6 2 3 4 4" xfId="113"/>
    <cellStyle name="Обычный 6 2 3 5" xfId="114"/>
    <cellStyle name="Обычный 6 2 3 5 2" xfId="115"/>
    <cellStyle name="Обычный 6 2 3 5 3" xfId="116"/>
    <cellStyle name="Обычный 6 2 3 6" xfId="117"/>
    <cellStyle name="Обычный 6 2 3 7" xfId="118"/>
    <cellStyle name="Обычный 6 2 3 8" xfId="119"/>
    <cellStyle name="Обычный 6 2 4" xfId="120"/>
    <cellStyle name="Обычный 6 2 4 2" xfId="121"/>
    <cellStyle name="Обычный 6 2 4 2 2" xfId="122"/>
    <cellStyle name="Обычный 6 2 4 2 3" xfId="123"/>
    <cellStyle name="Обычный 6 2 4 3" xfId="124"/>
    <cellStyle name="Обычный 6 2 4 4" xfId="125"/>
    <cellStyle name="Обычный 6 2 5" xfId="126"/>
    <cellStyle name="Обычный 6 2 5 2" xfId="127"/>
    <cellStyle name="Обычный 6 2 5 2 2" xfId="128"/>
    <cellStyle name="Обычный 6 2 5 2 3" xfId="129"/>
    <cellStyle name="Обычный 6 2 5 3" xfId="130"/>
    <cellStyle name="Обычный 6 2 5 4" xfId="131"/>
    <cellStyle name="Обычный 6 2 6" xfId="132"/>
    <cellStyle name="Обычный 6 2 6 2" xfId="133"/>
    <cellStyle name="Обычный 6 2 6 3" xfId="134"/>
    <cellStyle name="Обычный 6 2 7" xfId="135"/>
    <cellStyle name="Обычный 6 2 8" xfId="136"/>
    <cellStyle name="Обычный 6 2 9" xfId="137"/>
    <cellStyle name="Обычный 6 3" xfId="138"/>
    <cellStyle name="Обычный 6 3 2" xfId="139"/>
    <cellStyle name="Обычный 6 3 2 2" xfId="140"/>
    <cellStyle name="Обычный 6 3 2 3" xfId="141"/>
    <cellStyle name="Обычный 6 3 3" xfId="142"/>
    <cellStyle name="Обычный 6 3 4" xfId="143"/>
    <cellStyle name="Обычный 6 4" xfId="144"/>
    <cellStyle name="Обычный 6 4 2" xfId="145"/>
    <cellStyle name="Обычный 6 4 2 2" xfId="146"/>
    <cellStyle name="Обычный 6 4 2 3" xfId="147"/>
    <cellStyle name="Обычный 6 4 3" xfId="148"/>
    <cellStyle name="Обычный 6 4 4" xfId="149"/>
    <cellStyle name="Обычный 6 5" xfId="150"/>
    <cellStyle name="Обычный 6 5 2" xfId="151"/>
    <cellStyle name="Обычный 6 5 3" xfId="152"/>
    <cellStyle name="Обычный 6 6" xfId="153"/>
    <cellStyle name="Обычный 6 7" xfId="154"/>
    <cellStyle name="Обычный 6 8" xfId="155"/>
    <cellStyle name="Обычный 7" xfId="3"/>
    <cellStyle name="Обычный 7 2" xfId="156"/>
    <cellStyle name="Обычный 7 2 2" xfId="157"/>
    <cellStyle name="Обычный 7 2 2 2" xfId="158"/>
    <cellStyle name="Обычный 7 2 2 2 2" xfId="159"/>
    <cellStyle name="Обычный 7 2 2 2 3" xfId="160"/>
    <cellStyle name="Обычный 7 2 2 3" xfId="161"/>
    <cellStyle name="Обычный 7 2 2 4" xfId="162"/>
    <cellStyle name="Обычный 7 2 3" xfId="163"/>
    <cellStyle name="Обычный 7 2 3 2" xfId="164"/>
    <cellStyle name="Обычный 7 2 3 2 2" xfId="165"/>
    <cellStyle name="Обычный 7 2 3 2 3" xfId="166"/>
    <cellStyle name="Обычный 7 2 3 3" xfId="167"/>
    <cellStyle name="Обычный 7 2 3 4" xfId="168"/>
    <cellStyle name="Обычный 7 2 4" xfId="169"/>
    <cellStyle name="Обычный 7 2 4 2" xfId="170"/>
    <cellStyle name="Обычный 7 2 4 3" xfId="171"/>
    <cellStyle name="Обычный 7 2 5" xfId="172"/>
    <cellStyle name="Обычный 7 2 6" xfId="173"/>
    <cellStyle name="Обычный 7 2 7" xfId="174"/>
    <cellStyle name="Обычный 8" xfId="175"/>
    <cellStyle name="Обычный 9" xfId="176"/>
    <cellStyle name="Обычный 9 2" xfId="177"/>
    <cellStyle name="Обычный 9 2 2" xfId="178"/>
    <cellStyle name="Обычный 9 2 2 2" xfId="179"/>
    <cellStyle name="Обычный 9 2 2 3" xfId="180"/>
    <cellStyle name="Обычный 9 2 2 4" xfId="181"/>
    <cellStyle name="Обычный 9 2 3" xfId="182"/>
    <cellStyle name="Обычный 9 2 4" xfId="183"/>
    <cellStyle name="Обычный 9 3" xfId="184"/>
    <cellStyle name="Обычный 9 3 2" xfId="185"/>
    <cellStyle name="Обычный 9 3 3" xfId="186"/>
    <cellStyle name="Обычный 9 3 4" xfId="187"/>
    <cellStyle name="Обычный 9 4" xfId="188"/>
    <cellStyle name="Обычный 9 5" xfId="189"/>
    <cellStyle name="Плохой 2" xfId="190"/>
    <cellStyle name="Пояснение 2" xfId="191"/>
    <cellStyle name="Примечание 2" xfId="192"/>
    <cellStyle name="Процентный 2" xfId="193"/>
    <cellStyle name="Процентный 3" xfId="194"/>
    <cellStyle name="Связанная ячейка 2" xfId="195"/>
    <cellStyle name="Стиль 1" xfId="196"/>
    <cellStyle name="Текст предупреждения 2" xfId="197"/>
    <cellStyle name="Финансовый" xfId="1" builtinId="3"/>
    <cellStyle name="Финансовый 2" xfId="198"/>
    <cellStyle name="Финансовый 2 2" xfId="199"/>
    <cellStyle name="Финансовый 2 2 2" xfId="200"/>
    <cellStyle name="Финансовый 2 2 2 2" xfId="201"/>
    <cellStyle name="Финансовый 2 2 2 2 2" xfId="202"/>
    <cellStyle name="Финансовый 2 2 2 3" xfId="203"/>
    <cellStyle name="Финансовый 2 2 3" xfId="204"/>
    <cellStyle name="Финансовый 2 2 4" xfId="205"/>
    <cellStyle name="Финансовый 2 3" xfId="206"/>
    <cellStyle name="Финансовый 2 3 2" xfId="207"/>
    <cellStyle name="Финансовый 2 3 2 2" xfId="208"/>
    <cellStyle name="Финансовый 2 3 2 3" xfId="209"/>
    <cellStyle name="Финансовый 2 3 3" xfId="210"/>
    <cellStyle name="Финансовый 2 3 4" xfId="211"/>
    <cellStyle name="Финансовый 2 4" xfId="212"/>
    <cellStyle name="Финансовый 2 4 2" xfId="213"/>
    <cellStyle name="Финансовый 2 4 3" xfId="214"/>
    <cellStyle name="Финансовый 2 5" xfId="215"/>
    <cellStyle name="Финансовый 2 6" xfId="216"/>
    <cellStyle name="Финансовый 2 7" xfId="217"/>
    <cellStyle name="Финансовый 3" xfId="218"/>
    <cellStyle name="Финансовый 3 2" xfId="219"/>
    <cellStyle name="Финансовый 3 2 2" xfId="220"/>
    <cellStyle name="Финансовый 3 2 2 2" xfId="221"/>
    <cellStyle name="Финансовый 3 2 2 3" xfId="222"/>
    <cellStyle name="Финансовый 3 2 3" xfId="223"/>
    <cellStyle name="Финансовый 3 2 4" xfId="224"/>
    <cellStyle name="Финансовый 3 3" xfId="225"/>
    <cellStyle name="Финансовый 3 3 2" xfId="226"/>
    <cellStyle name="Финансовый 3 3 2 2" xfId="227"/>
    <cellStyle name="Финансовый 3 3 2 3" xfId="228"/>
    <cellStyle name="Финансовый 3 3 3" xfId="229"/>
    <cellStyle name="Финансовый 3 3 4" xfId="230"/>
    <cellStyle name="Финансовый 3 4" xfId="231"/>
    <cellStyle name="Финансовый 3 4 2" xfId="232"/>
    <cellStyle name="Финансовый 3 4 3" xfId="233"/>
    <cellStyle name="Финансовый 3 5" xfId="234"/>
    <cellStyle name="Финансовый 3 6" xfId="235"/>
    <cellStyle name="Финансовый 3 7" xfId="236"/>
    <cellStyle name="Финансовый 4" xfId="237"/>
    <cellStyle name="Финансовый 5" xfId="4"/>
    <cellStyle name="Хороший 2" xfId="23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 summaryRight="0"/>
    <pageSetUpPr fitToPage="1"/>
  </sheetPr>
  <dimension ref="A1:AI1595"/>
  <sheetViews>
    <sheetView tabSelected="1" zoomScale="80" zoomScaleNormal="80" zoomScaleSheetLayoutView="100" workbookViewId="0">
      <selection activeCell="F28" sqref="F28"/>
    </sheetView>
  </sheetViews>
  <sheetFormatPr defaultRowHeight="15.75" x14ac:dyDescent="0.25"/>
  <cols>
    <col min="1" max="1" width="15.42578125" style="7" customWidth="1"/>
    <col min="2" max="2" width="45.28515625" style="7" customWidth="1"/>
    <col min="3" max="5" width="11" style="7" customWidth="1"/>
    <col min="6" max="6" width="26.140625" style="7" customWidth="1"/>
    <col min="7" max="7" width="22.42578125" style="7" customWidth="1"/>
    <col min="8" max="8" width="13.85546875" style="7" customWidth="1"/>
    <col min="9" max="9" width="20" style="7" customWidth="1"/>
    <col min="10" max="10" width="9.140625" customWidth="1"/>
    <col min="36" max="221" width="9.140625" style="8"/>
    <col min="222" max="222" width="4.42578125" style="8" bestFit="1" customWidth="1"/>
    <col min="223" max="223" width="18.28515625" style="8" bestFit="1" customWidth="1"/>
    <col min="224" max="224" width="19" style="8" bestFit="1" customWidth="1"/>
    <col min="225" max="225" width="15.42578125" style="8" bestFit="1" customWidth="1"/>
    <col min="226" max="227" width="12.42578125" style="8" bestFit="1" customWidth="1"/>
    <col min="228" max="228" width="7.140625" style="8" bestFit="1" customWidth="1"/>
    <col min="229" max="229" width="10.140625" style="8" bestFit="1" customWidth="1"/>
    <col min="230" max="230" width="15.85546875" style="8" bestFit="1" customWidth="1"/>
    <col min="231" max="231" width="15.140625" style="8" bestFit="1" customWidth="1"/>
    <col min="232" max="232" width="18.28515625" style="8" bestFit="1" customWidth="1"/>
    <col min="233" max="233" width="13.28515625" style="8" bestFit="1" customWidth="1"/>
    <col min="234" max="234" width="19.28515625" style="8" customWidth="1"/>
    <col min="235" max="235" width="15.140625" style="8" customWidth="1"/>
    <col min="236" max="236" width="21" style="8" bestFit="1" customWidth="1"/>
    <col min="237" max="237" width="17.140625" style="8" bestFit="1" customWidth="1"/>
    <col min="238" max="238" width="16.85546875" style="8" bestFit="1" customWidth="1"/>
    <col min="239" max="239" width="16.7109375" style="8" bestFit="1" customWidth="1"/>
    <col min="240" max="240" width="15.7109375" style="8" bestFit="1" customWidth="1"/>
    <col min="241" max="241" width="16.28515625" style="8" bestFit="1" customWidth="1"/>
    <col min="242" max="242" width="17.28515625" style="8" customWidth="1"/>
    <col min="243" max="243" width="23.42578125" style="8" bestFit="1" customWidth="1"/>
    <col min="244" max="244" width="31.85546875" style="8" bestFit="1" customWidth="1"/>
    <col min="245" max="245" width="7.85546875" style="8" bestFit="1" customWidth="1"/>
    <col min="246" max="246" width="5.7109375" style="8" bestFit="1" customWidth="1"/>
    <col min="247" max="247" width="9.140625" style="8" bestFit="1" customWidth="1"/>
    <col min="248" max="248" width="13.5703125" style="8" bestFit="1" customWidth="1"/>
    <col min="249" max="477" width="9.140625" style="8"/>
    <col min="478" max="478" width="4.42578125" style="8" bestFit="1" customWidth="1"/>
    <col min="479" max="479" width="18.28515625" style="8" bestFit="1" customWidth="1"/>
    <col min="480" max="480" width="19" style="8" bestFit="1" customWidth="1"/>
    <col min="481" max="481" width="15.42578125" style="8" bestFit="1" customWidth="1"/>
    <col min="482" max="483" width="12.42578125" style="8" bestFit="1" customWidth="1"/>
    <col min="484" max="484" width="7.140625" style="8" bestFit="1" customWidth="1"/>
    <col min="485" max="485" width="10.140625" style="8" bestFit="1" customWidth="1"/>
    <col min="486" max="486" width="15.85546875" style="8" bestFit="1" customWidth="1"/>
    <col min="487" max="487" width="15.140625" style="8" bestFit="1" customWidth="1"/>
    <col min="488" max="488" width="18.28515625" style="8" bestFit="1" customWidth="1"/>
    <col min="489" max="489" width="13.28515625" style="8" bestFit="1" customWidth="1"/>
    <col min="490" max="490" width="19.28515625" style="8" customWidth="1"/>
    <col min="491" max="491" width="15.140625" style="8" customWidth="1"/>
    <col min="492" max="492" width="21" style="8" bestFit="1" customWidth="1"/>
    <col min="493" max="493" width="17.140625" style="8" bestFit="1" customWidth="1"/>
    <col min="494" max="494" width="16.85546875" style="8" bestFit="1" customWidth="1"/>
    <col min="495" max="495" width="16.7109375" style="8" bestFit="1" customWidth="1"/>
    <col min="496" max="496" width="15.7109375" style="8" bestFit="1" customWidth="1"/>
    <col min="497" max="497" width="16.28515625" style="8" bestFit="1" customWidth="1"/>
    <col min="498" max="498" width="17.28515625" style="8" customWidth="1"/>
    <col min="499" max="499" width="23.42578125" style="8" bestFit="1" customWidth="1"/>
    <col min="500" max="500" width="31.85546875" style="8" bestFit="1" customWidth="1"/>
    <col min="501" max="501" width="7.85546875" style="8" bestFit="1" customWidth="1"/>
    <col min="502" max="502" width="5.7109375" style="8" bestFit="1" customWidth="1"/>
    <col min="503" max="503" width="9.140625" style="8" bestFit="1" customWidth="1"/>
    <col min="504" max="504" width="13.5703125" style="8" bestFit="1" customWidth="1"/>
    <col min="505" max="733" width="9.140625" style="8"/>
    <col min="734" max="734" width="4.42578125" style="8" bestFit="1" customWidth="1"/>
    <col min="735" max="735" width="18.28515625" style="8" bestFit="1" customWidth="1"/>
    <col min="736" max="736" width="19" style="8" bestFit="1" customWidth="1"/>
    <col min="737" max="737" width="15.42578125" style="8" bestFit="1" customWidth="1"/>
    <col min="738" max="739" width="12.42578125" style="8" bestFit="1" customWidth="1"/>
    <col min="740" max="740" width="7.140625" style="8" bestFit="1" customWidth="1"/>
    <col min="741" max="741" width="10.140625" style="8" bestFit="1" customWidth="1"/>
    <col min="742" max="742" width="15.85546875" style="8" bestFit="1" customWidth="1"/>
    <col min="743" max="743" width="15.140625" style="8" bestFit="1" customWidth="1"/>
    <col min="744" max="744" width="18.28515625" style="8" bestFit="1" customWidth="1"/>
    <col min="745" max="745" width="13.28515625" style="8" bestFit="1" customWidth="1"/>
    <col min="746" max="746" width="19.28515625" style="8" customWidth="1"/>
    <col min="747" max="747" width="15.140625" style="8" customWidth="1"/>
    <col min="748" max="748" width="21" style="8" bestFit="1" customWidth="1"/>
    <col min="749" max="749" width="17.140625" style="8" bestFit="1" customWidth="1"/>
    <col min="750" max="750" width="16.85546875" style="8" bestFit="1" customWidth="1"/>
    <col min="751" max="751" width="16.7109375" style="8" bestFit="1" customWidth="1"/>
    <col min="752" max="752" width="15.7109375" style="8" bestFit="1" customWidth="1"/>
    <col min="753" max="753" width="16.28515625" style="8" bestFit="1" customWidth="1"/>
    <col min="754" max="754" width="17.28515625" style="8" customWidth="1"/>
    <col min="755" max="755" width="23.42578125" style="8" bestFit="1" customWidth="1"/>
    <col min="756" max="756" width="31.85546875" style="8" bestFit="1" customWidth="1"/>
    <col min="757" max="757" width="7.85546875" style="8" bestFit="1" customWidth="1"/>
    <col min="758" max="758" width="5.7109375" style="8" bestFit="1" customWidth="1"/>
    <col min="759" max="759" width="9.140625" style="8" bestFit="1" customWidth="1"/>
    <col min="760" max="760" width="13.5703125" style="8" bestFit="1" customWidth="1"/>
    <col min="761" max="989" width="9.140625" style="8"/>
    <col min="990" max="990" width="4.42578125" style="8" bestFit="1" customWidth="1"/>
    <col min="991" max="991" width="18.28515625" style="8" bestFit="1" customWidth="1"/>
    <col min="992" max="992" width="19" style="8" bestFit="1" customWidth="1"/>
    <col min="993" max="993" width="15.42578125" style="8" bestFit="1" customWidth="1"/>
    <col min="994" max="995" width="12.42578125" style="8" bestFit="1" customWidth="1"/>
    <col min="996" max="996" width="7.140625" style="8" bestFit="1" customWidth="1"/>
    <col min="997" max="997" width="10.140625" style="8" bestFit="1" customWidth="1"/>
    <col min="998" max="998" width="15.85546875" style="8" bestFit="1" customWidth="1"/>
    <col min="999" max="999" width="15.140625" style="8" bestFit="1" customWidth="1"/>
    <col min="1000" max="1000" width="18.28515625" style="8" bestFit="1" customWidth="1"/>
    <col min="1001" max="1001" width="13.28515625" style="8" bestFit="1" customWidth="1"/>
    <col min="1002" max="1002" width="19.28515625" style="8" customWidth="1"/>
    <col min="1003" max="1003" width="15.140625" style="8" customWidth="1"/>
    <col min="1004" max="1004" width="21" style="8" bestFit="1" customWidth="1"/>
    <col min="1005" max="1005" width="17.140625" style="8" bestFit="1" customWidth="1"/>
    <col min="1006" max="1006" width="16.85546875" style="8" bestFit="1" customWidth="1"/>
    <col min="1007" max="1007" width="16.7109375" style="8" bestFit="1" customWidth="1"/>
    <col min="1008" max="1008" width="15.7109375" style="8" bestFit="1" customWidth="1"/>
    <col min="1009" max="1009" width="16.28515625" style="8" bestFit="1" customWidth="1"/>
    <col min="1010" max="1010" width="17.28515625" style="8" customWidth="1"/>
    <col min="1011" max="1011" width="23.42578125" style="8" bestFit="1" customWidth="1"/>
    <col min="1012" max="1012" width="31.85546875" style="8" bestFit="1" customWidth="1"/>
    <col min="1013" max="1013" width="7.85546875" style="8" bestFit="1" customWidth="1"/>
    <col min="1014" max="1014" width="5.7109375" style="8" bestFit="1" customWidth="1"/>
    <col min="1015" max="1015" width="9.140625" style="8" bestFit="1" customWidth="1"/>
    <col min="1016" max="1016" width="13.5703125" style="8" bestFit="1" customWidth="1"/>
    <col min="1017" max="1245" width="9.140625" style="8"/>
    <col min="1246" max="1246" width="4.42578125" style="8" bestFit="1" customWidth="1"/>
    <col min="1247" max="1247" width="18.28515625" style="8" bestFit="1" customWidth="1"/>
    <col min="1248" max="1248" width="19" style="8" bestFit="1" customWidth="1"/>
    <col min="1249" max="1249" width="15.42578125" style="8" bestFit="1" customWidth="1"/>
    <col min="1250" max="1251" width="12.42578125" style="8" bestFit="1" customWidth="1"/>
    <col min="1252" max="1252" width="7.140625" style="8" bestFit="1" customWidth="1"/>
    <col min="1253" max="1253" width="10.140625" style="8" bestFit="1" customWidth="1"/>
    <col min="1254" max="1254" width="15.85546875" style="8" bestFit="1" customWidth="1"/>
    <col min="1255" max="1255" width="15.140625" style="8" bestFit="1" customWidth="1"/>
    <col min="1256" max="1256" width="18.28515625" style="8" bestFit="1" customWidth="1"/>
    <col min="1257" max="1257" width="13.28515625" style="8" bestFit="1" customWidth="1"/>
    <col min="1258" max="1258" width="19.28515625" style="8" customWidth="1"/>
    <col min="1259" max="1259" width="15.140625" style="8" customWidth="1"/>
    <col min="1260" max="1260" width="21" style="8" bestFit="1" customWidth="1"/>
    <col min="1261" max="1261" width="17.140625" style="8" bestFit="1" customWidth="1"/>
    <col min="1262" max="1262" width="16.85546875" style="8" bestFit="1" customWidth="1"/>
    <col min="1263" max="1263" width="16.7109375" style="8" bestFit="1" customWidth="1"/>
    <col min="1264" max="1264" width="15.7109375" style="8" bestFit="1" customWidth="1"/>
    <col min="1265" max="1265" width="16.28515625" style="8" bestFit="1" customWidth="1"/>
    <col min="1266" max="1266" width="17.28515625" style="8" customWidth="1"/>
    <col min="1267" max="1267" width="23.42578125" style="8" bestFit="1" customWidth="1"/>
    <col min="1268" max="1268" width="31.85546875" style="8" bestFit="1" customWidth="1"/>
    <col min="1269" max="1269" width="7.85546875" style="8" bestFit="1" customWidth="1"/>
    <col min="1270" max="1270" width="5.7109375" style="8" bestFit="1" customWidth="1"/>
    <col min="1271" max="1271" width="9.140625" style="8" bestFit="1" customWidth="1"/>
    <col min="1272" max="1272" width="13.5703125" style="8" bestFit="1" customWidth="1"/>
    <col min="1273" max="1501" width="9.140625" style="8"/>
    <col min="1502" max="1502" width="4.42578125" style="8" bestFit="1" customWidth="1"/>
    <col min="1503" max="1503" width="18.28515625" style="8" bestFit="1" customWidth="1"/>
    <col min="1504" max="1504" width="19" style="8" bestFit="1" customWidth="1"/>
    <col min="1505" max="1505" width="15.42578125" style="8" bestFit="1" customWidth="1"/>
    <col min="1506" max="1507" width="12.42578125" style="8" bestFit="1" customWidth="1"/>
    <col min="1508" max="1508" width="7.140625" style="8" bestFit="1" customWidth="1"/>
    <col min="1509" max="1509" width="10.140625" style="8" bestFit="1" customWidth="1"/>
    <col min="1510" max="1510" width="15.85546875" style="8" bestFit="1" customWidth="1"/>
    <col min="1511" max="1511" width="15.140625" style="8" bestFit="1" customWidth="1"/>
    <col min="1512" max="1512" width="18.28515625" style="8" bestFit="1" customWidth="1"/>
    <col min="1513" max="1513" width="13.28515625" style="8" bestFit="1" customWidth="1"/>
    <col min="1514" max="1514" width="19.28515625" style="8" customWidth="1"/>
    <col min="1515" max="1515" width="15.140625" style="8" customWidth="1"/>
    <col min="1516" max="1516" width="21" style="8" bestFit="1" customWidth="1"/>
    <col min="1517" max="1517" width="17.140625" style="8" bestFit="1" customWidth="1"/>
    <col min="1518" max="1518" width="16.85546875" style="8" bestFit="1" customWidth="1"/>
    <col min="1519" max="1519" width="16.7109375" style="8" bestFit="1" customWidth="1"/>
    <col min="1520" max="1520" width="15.7109375" style="8" bestFit="1" customWidth="1"/>
    <col min="1521" max="1521" width="16.28515625" style="8" bestFit="1" customWidth="1"/>
    <col min="1522" max="1522" width="17.28515625" style="8" customWidth="1"/>
    <col min="1523" max="1523" width="23.42578125" style="8" bestFit="1" customWidth="1"/>
    <col min="1524" max="1524" width="31.85546875" style="8" bestFit="1" customWidth="1"/>
    <col min="1525" max="1525" width="7.85546875" style="8" bestFit="1" customWidth="1"/>
    <col min="1526" max="1526" width="5.7109375" style="8" bestFit="1" customWidth="1"/>
    <col min="1527" max="1527" width="9.140625" style="8" bestFit="1" customWidth="1"/>
    <col min="1528" max="1528" width="13.5703125" style="8" bestFit="1" customWidth="1"/>
    <col min="1529" max="1757" width="9.140625" style="8"/>
    <col min="1758" max="1758" width="4.42578125" style="8" bestFit="1" customWidth="1"/>
    <col min="1759" max="1759" width="18.28515625" style="8" bestFit="1" customWidth="1"/>
    <col min="1760" max="1760" width="19" style="8" bestFit="1" customWidth="1"/>
    <col min="1761" max="1761" width="15.42578125" style="8" bestFit="1" customWidth="1"/>
    <col min="1762" max="1763" width="12.42578125" style="8" bestFit="1" customWidth="1"/>
    <col min="1764" max="1764" width="7.140625" style="8" bestFit="1" customWidth="1"/>
    <col min="1765" max="1765" width="10.140625" style="8" bestFit="1" customWidth="1"/>
    <col min="1766" max="1766" width="15.85546875" style="8" bestFit="1" customWidth="1"/>
    <col min="1767" max="1767" width="15.140625" style="8" bestFit="1" customWidth="1"/>
    <col min="1768" max="1768" width="18.28515625" style="8" bestFit="1" customWidth="1"/>
    <col min="1769" max="1769" width="13.28515625" style="8" bestFit="1" customWidth="1"/>
    <col min="1770" max="1770" width="19.28515625" style="8" customWidth="1"/>
    <col min="1771" max="1771" width="15.140625" style="8" customWidth="1"/>
    <col min="1772" max="1772" width="21" style="8" bestFit="1" customWidth="1"/>
    <col min="1773" max="1773" width="17.140625" style="8" bestFit="1" customWidth="1"/>
    <col min="1774" max="1774" width="16.85546875" style="8" bestFit="1" customWidth="1"/>
    <col min="1775" max="1775" width="16.7109375" style="8" bestFit="1" customWidth="1"/>
    <col min="1776" max="1776" width="15.7109375" style="8" bestFit="1" customWidth="1"/>
    <col min="1777" max="1777" width="16.28515625" style="8" bestFit="1" customWidth="1"/>
    <col min="1778" max="1778" width="17.28515625" style="8" customWidth="1"/>
    <col min="1779" max="1779" width="23.42578125" style="8" bestFit="1" customWidth="1"/>
    <col min="1780" max="1780" width="31.85546875" style="8" bestFit="1" customWidth="1"/>
    <col min="1781" max="1781" width="7.85546875" style="8" bestFit="1" customWidth="1"/>
    <col min="1782" max="1782" width="5.7109375" style="8" bestFit="1" customWidth="1"/>
    <col min="1783" max="1783" width="9.140625" style="8" bestFit="1" customWidth="1"/>
    <col min="1784" max="1784" width="13.5703125" style="8" bestFit="1" customWidth="1"/>
    <col min="1785" max="2013" width="9.140625" style="8"/>
    <col min="2014" max="2014" width="4.42578125" style="8" bestFit="1" customWidth="1"/>
    <col min="2015" max="2015" width="18.28515625" style="8" bestFit="1" customWidth="1"/>
    <col min="2016" max="2016" width="19" style="8" bestFit="1" customWidth="1"/>
    <col min="2017" max="2017" width="15.42578125" style="8" bestFit="1" customWidth="1"/>
    <col min="2018" max="2019" width="12.42578125" style="8" bestFit="1" customWidth="1"/>
    <col min="2020" max="2020" width="7.140625" style="8" bestFit="1" customWidth="1"/>
    <col min="2021" max="2021" width="10.140625" style="8" bestFit="1" customWidth="1"/>
    <col min="2022" max="2022" width="15.85546875" style="8" bestFit="1" customWidth="1"/>
    <col min="2023" max="2023" width="15.140625" style="8" bestFit="1" customWidth="1"/>
    <col min="2024" max="2024" width="18.28515625" style="8" bestFit="1" customWidth="1"/>
    <col min="2025" max="2025" width="13.28515625" style="8" bestFit="1" customWidth="1"/>
    <col min="2026" max="2026" width="19.28515625" style="8" customWidth="1"/>
    <col min="2027" max="2027" width="15.140625" style="8" customWidth="1"/>
    <col min="2028" max="2028" width="21" style="8" bestFit="1" customWidth="1"/>
    <col min="2029" max="2029" width="17.140625" style="8" bestFit="1" customWidth="1"/>
    <col min="2030" max="2030" width="16.85546875" style="8" bestFit="1" customWidth="1"/>
    <col min="2031" max="2031" width="16.7109375" style="8" bestFit="1" customWidth="1"/>
    <col min="2032" max="2032" width="15.7109375" style="8" bestFit="1" customWidth="1"/>
    <col min="2033" max="2033" width="16.28515625" style="8" bestFit="1" customWidth="1"/>
    <col min="2034" max="2034" width="17.28515625" style="8" customWidth="1"/>
    <col min="2035" max="2035" width="23.42578125" style="8" bestFit="1" customWidth="1"/>
    <col min="2036" max="2036" width="31.85546875" style="8" bestFit="1" customWidth="1"/>
    <col min="2037" max="2037" width="7.85546875" style="8" bestFit="1" customWidth="1"/>
    <col min="2038" max="2038" width="5.7109375" style="8" bestFit="1" customWidth="1"/>
    <col min="2039" max="2039" width="9.140625" style="8" bestFit="1" customWidth="1"/>
    <col min="2040" max="2040" width="13.5703125" style="8" bestFit="1" customWidth="1"/>
    <col min="2041" max="2269" width="9.140625" style="8"/>
    <col min="2270" max="2270" width="4.42578125" style="8" bestFit="1" customWidth="1"/>
    <col min="2271" max="2271" width="18.28515625" style="8" bestFit="1" customWidth="1"/>
    <col min="2272" max="2272" width="19" style="8" bestFit="1" customWidth="1"/>
    <col min="2273" max="2273" width="15.42578125" style="8" bestFit="1" customWidth="1"/>
    <col min="2274" max="2275" width="12.42578125" style="8" bestFit="1" customWidth="1"/>
    <col min="2276" max="2276" width="7.140625" style="8" bestFit="1" customWidth="1"/>
    <col min="2277" max="2277" width="10.140625" style="8" bestFit="1" customWidth="1"/>
    <col min="2278" max="2278" width="15.85546875" style="8" bestFit="1" customWidth="1"/>
    <col min="2279" max="2279" width="15.140625" style="8" bestFit="1" customWidth="1"/>
    <col min="2280" max="2280" width="18.28515625" style="8" bestFit="1" customWidth="1"/>
    <col min="2281" max="2281" width="13.28515625" style="8" bestFit="1" customWidth="1"/>
    <col min="2282" max="2282" width="19.28515625" style="8" customWidth="1"/>
    <col min="2283" max="2283" width="15.140625" style="8" customWidth="1"/>
    <col min="2284" max="2284" width="21" style="8" bestFit="1" customWidth="1"/>
    <col min="2285" max="2285" width="17.140625" style="8" bestFit="1" customWidth="1"/>
    <col min="2286" max="2286" width="16.85546875" style="8" bestFit="1" customWidth="1"/>
    <col min="2287" max="2287" width="16.7109375" style="8" bestFit="1" customWidth="1"/>
    <col min="2288" max="2288" width="15.7109375" style="8" bestFit="1" customWidth="1"/>
    <col min="2289" max="2289" width="16.28515625" style="8" bestFit="1" customWidth="1"/>
    <col min="2290" max="2290" width="17.28515625" style="8" customWidth="1"/>
    <col min="2291" max="2291" width="23.42578125" style="8" bestFit="1" customWidth="1"/>
    <col min="2292" max="2292" width="31.85546875" style="8" bestFit="1" customWidth="1"/>
    <col min="2293" max="2293" width="7.85546875" style="8" bestFit="1" customWidth="1"/>
    <col min="2294" max="2294" width="5.7109375" style="8" bestFit="1" customWidth="1"/>
    <col min="2295" max="2295" width="9.140625" style="8" bestFit="1" customWidth="1"/>
    <col min="2296" max="2296" width="13.5703125" style="8" bestFit="1" customWidth="1"/>
    <col min="2297" max="2525" width="9.140625" style="8"/>
    <col min="2526" max="2526" width="4.42578125" style="8" bestFit="1" customWidth="1"/>
    <col min="2527" max="2527" width="18.28515625" style="8" bestFit="1" customWidth="1"/>
    <col min="2528" max="2528" width="19" style="8" bestFit="1" customWidth="1"/>
    <col min="2529" max="2529" width="15.42578125" style="8" bestFit="1" customWidth="1"/>
    <col min="2530" max="2531" width="12.42578125" style="8" bestFit="1" customWidth="1"/>
    <col min="2532" max="2532" width="7.140625" style="8" bestFit="1" customWidth="1"/>
    <col min="2533" max="2533" width="10.140625" style="8" bestFit="1" customWidth="1"/>
    <col min="2534" max="2534" width="15.85546875" style="8" bestFit="1" customWidth="1"/>
    <col min="2535" max="2535" width="15.140625" style="8" bestFit="1" customWidth="1"/>
    <col min="2536" max="2536" width="18.28515625" style="8" bestFit="1" customWidth="1"/>
    <col min="2537" max="2537" width="13.28515625" style="8" bestFit="1" customWidth="1"/>
    <col min="2538" max="2538" width="19.28515625" style="8" customWidth="1"/>
    <col min="2539" max="2539" width="15.140625" style="8" customWidth="1"/>
    <col min="2540" max="2540" width="21" style="8" bestFit="1" customWidth="1"/>
    <col min="2541" max="2541" width="17.140625" style="8" bestFit="1" customWidth="1"/>
    <col min="2542" max="2542" width="16.85546875" style="8" bestFit="1" customWidth="1"/>
    <col min="2543" max="2543" width="16.7109375" style="8" bestFit="1" customWidth="1"/>
    <col min="2544" max="2544" width="15.7109375" style="8" bestFit="1" customWidth="1"/>
    <col min="2545" max="2545" width="16.28515625" style="8" bestFit="1" customWidth="1"/>
    <col min="2546" max="2546" width="17.28515625" style="8" customWidth="1"/>
    <col min="2547" max="2547" width="23.42578125" style="8" bestFit="1" customWidth="1"/>
    <col min="2548" max="2548" width="31.85546875" style="8" bestFit="1" customWidth="1"/>
    <col min="2549" max="2549" width="7.85546875" style="8" bestFit="1" customWidth="1"/>
    <col min="2550" max="2550" width="5.7109375" style="8" bestFit="1" customWidth="1"/>
    <col min="2551" max="2551" width="9.140625" style="8" bestFit="1" customWidth="1"/>
    <col min="2552" max="2552" width="13.5703125" style="8" bestFit="1" customWidth="1"/>
    <col min="2553" max="2781" width="9.140625" style="8"/>
    <col min="2782" max="2782" width="4.42578125" style="8" bestFit="1" customWidth="1"/>
    <col min="2783" max="2783" width="18.28515625" style="8" bestFit="1" customWidth="1"/>
    <col min="2784" max="2784" width="19" style="8" bestFit="1" customWidth="1"/>
    <col min="2785" max="2785" width="15.42578125" style="8" bestFit="1" customWidth="1"/>
    <col min="2786" max="2787" width="12.42578125" style="8" bestFit="1" customWidth="1"/>
    <col min="2788" max="2788" width="7.140625" style="8" bestFit="1" customWidth="1"/>
    <col min="2789" max="2789" width="10.140625" style="8" bestFit="1" customWidth="1"/>
    <col min="2790" max="2790" width="15.85546875" style="8" bestFit="1" customWidth="1"/>
    <col min="2791" max="2791" width="15.140625" style="8" bestFit="1" customWidth="1"/>
    <col min="2792" max="2792" width="18.28515625" style="8" bestFit="1" customWidth="1"/>
    <col min="2793" max="2793" width="13.28515625" style="8" bestFit="1" customWidth="1"/>
    <col min="2794" max="2794" width="19.28515625" style="8" customWidth="1"/>
    <col min="2795" max="2795" width="15.140625" style="8" customWidth="1"/>
    <col min="2796" max="2796" width="21" style="8" bestFit="1" customWidth="1"/>
    <col min="2797" max="2797" width="17.140625" style="8" bestFit="1" customWidth="1"/>
    <col min="2798" max="2798" width="16.85546875" style="8" bestFit="1" customWidth="1"/>
    <col min="2799" max="2799" width="16.7109375" style="8" bestFit="1" customWidth="1"/>
    <col min="2800" max="2800" width="15.7109375" style="8" bestFit="1" customWidth="1"/>
    <col min="2801" max="2801" width="16.28515625" style="8" bestFit="1" customWidth="1"/>
    <col min="2802" max="2802" width="17.28515625" style="8" customWidth="1"/>
    <col min="2803" max="2803" width="23.42578125" style="8" bestFit="1" customWidth="1"/>
    <col min="2804" max="2804" width="31.85546875" style="8" bestFit="1" customWidth="1"/>
    <col min="2805" max="2805" width="7.85546875" style="8" bestFit="1" customWidth="1"/>
    <col min="2806" max="2806" width="5.7109375" style="8" bestFit="1" customWidth="1"/>
    <col min="2807" max="2807" width="9.140625" style="8" bestFit="1" customWidth="1"/>
    <col min="2808" max="2808" width="13.5703125" style="8" bestFit="1" customWidth="1"/>
    <col min="2809" max="3037" width="9.140625" style="8"/>
    <col min="3038" max="3038" width="4.42578125" style="8" bestFit="1" customWidth="1"/>
    <col min="3039" max="3039" width="18.28515625" style="8" bestFit="1" customWidth="1"/>
    <col min="3040" max="3040" width="19" style="8" bestFit="1" customWidth="1"/>
    <col min="3041" max="3041" width="15.42578125" style="8" bestFit="1" customWidth="1"/>
    <col min="3042" max="3043" width="12.42578125" style="8" bestFit="1" customWidth="1"/>
    <col min="3044" max="3044" width="7.140625" style="8" bestFit="1" customWidth="1"/>
    <col min="3045" max="3045" width="10.140625" style="8" bestFit="1" customWidth="1"/>
    <col min="3046" max="3046" width="15.85546875" style="8" bestFit="1" customWidth="1"/>
    <col min="3047" max="3047" width="15.140625" style="8" bestFit="1" customWidth="1"/>
    <col min="3048" max="3048" width="18.28515625" style="8" bestFit="1" customWidth="1"/>
    <col min="3049" max="3049" width="13.28515625" style="8" bestFit="1" customWidth="1"/>
    <col min="3050" max="3050" width="19.28515625" style="8" customWidth="1"/>
    <col min="3051" max="3051" width="15.140625" style="8" customWidth="1"/>
    <col min="3052" max="3052" width="21" style="8" bestFit="1" customWidth="1"/>
    <col min="3053" max="3053" width="17.140625" style="8" bestFit="1" customWidth="1"/>
    <col min="3054" max="3054" width="16.85546875" style="8" bestFit="1" customWidth="1"/>
    <col min="3055" max="3055" width="16.7109375" style="8" bestFit="1" customWidth="1"/>
    <col min="3056" max="3056" width="15.7109375" style="8" bestFit="1" customWidth="1"/>
    <col min="3057" max="3057" width="16.28515625" style="8" bestFit="1" customWidth="1"/>
    <col min="3058" max="3058" width="17.28515625" style="8" customWidth="1"/>
    <col min="3059" max="3059" width="23.42578125" style="8" bestFit="1" customWidth="1"/>
    <col min="3060" max="3060" width="31.85546875" style="8" bestFit="1" customWidth="1"/>
    <col min="3061" max="3061" width="7.85546875" style="8" bestFit="1" customWidth="1"/>
    <col min="3062" max="3062" width="5.7109375" style="8" bestFit="1" customWidth="1"/>
    <col min="3063" max="3063" width="9.140625" style="8" bestFit="1" customWidth="1"/>
    <col min="3064" max="3064" width="13.5703125" style="8" bestFit="1" customWidth="1"/>
    <col min="3065" max="3293" width="9.140625" style="8"/>
    <col min="3294" max="3294" width="4.42578125" style="8" bestFit="1" customWidth="1"/>
    <col min="3295" max="3295" width="18.28515625" style="8" bestFit="1" customWidth="1"/>
    <col min="3296" max="3296" width="19" style="8" bestFit="1" customWidth="1"/>
    <col min="3297" max="3297" width="15.42578125" style="8" bestFit="1" customWidth="1"/>
    <col min="3298" max="3299" width="12.42578125" style="8" bestFit="1" customWidth="1"/>
    <col min="3300" max="3300" width="7.140625" style="8" bestFit="1" customWidth="1"/>
    <col min="3301" max="3301" width="10.140625" style="8" bestFit="1" customWidth="1"/>
    <col min="3302" max="3302" width="15.85546875" style="8" bestFit="1" customWidth="1"/>
    <col min="3303" max="3303" width="15.140625" style="8" bestFit="1" customWidth="1"/>
    <col min="3304" max="3304" width="18.28515625" style="8" bestFit="1" customWidth="1"/>
    <col min="3305" max="3305" width="13.28515625" style="8" bestFit="1" customWidth="1"/>
    <col min="3306" max="3306" width="19.28515625" style="8" customWidth="1"/>
    <col min="3307" max="3307" width="15.140625" style="8" customWidth="1"/>
    <col min="3308" max="3308" width="21" style="8" bestFit="1" customWidth="1"/>
    <col min="3309" max="3309" width="17.140625" style="8" bestFit="1" customWidth="1"/>
    <col min="3310" max="3310" width="16.85546875" style="8" bestFit="1" customWidth="1"/>
    <col min="3311" max="3311" width="16.7109375" style="8" bestFit="1" customWidth="1"/>
    <col min="3312" max="3312" width="15.7109375" style="8" bestFit="1" customWidth="1"/>
    <col min="3313" max="3313" width="16.28515625" style="8" bestFit="1" customWidth="1"/>
    <col min="3314" max="3314" width="17.28515625" style="8" customWidth="1"/>
    <col min="3315" max="3315" width="23.42578125" style="8" bestFit="1" customWidth="1"/>
    <col min="3316" max="3316" width="31.85546875" style="8" bestFit="1" customWidth="1"/>
    <col min="3317" max="3317" width="7.85546875" style="8" bestFit="1" customWidth="1"/>
    <col min="3318" max="3318" width="5.7109375" style="8" bestFit="1" customWidth="1"/>
    <col min="3319" max="3319" width="9.140625" style="8" bestFit="1" customWidth="1"/>
    <col min="3320" max="3320" width="13.5703125" style="8" bestFit="1" customWidth="1"/>
    <col min="3321" max="3549" width="9.140625" style="8"/>
    <col min="3550" max="3550" width="4.42578125" style="8" bestFit="1" customWidth="1"/>
    <col min="3551" max="3551" width="18.28515625" style="8" bestFit="1" customWidth="1"/>
    <col min="3552" max="3552" width="19" style="8" bestFit="1" customWidth="1"/>
    <col min="3553" max="3553" width="15.42578125" style="8" bestFit="1" customWidth="1"/>
    <col min="3554" max="3555" width="12.42578125" style="8" bestFit="1" customWidth="1"/>
    <col min="3556" max="3556" width="7.140625" style="8" bestFit="1" customWidth="1"/>
    <col min="3557" max="3557" width="10.140625" style="8" bestFit="1" customWidth="1"/>
    <col min="3558" max="3558" width="15.85546875" style="8" bestFit="1" customWidth="1"/>
    <col min="3559" max="3559" width="15.140625" style="8" bestFit="1" customWidth="1"/>
    <col min="3560" max="3560" width="18.28515625" style="8" bestFit="1" customWidth="1"/>
    <col min="3561" max="3561" width="13.28515625" style="8" bestFit="1" customWidth="1"/>
    <col min="3562" max="3562" width="19.28515625" style="8" customWidth="1"/>
    <col min="3563" max="3563" width="15.140625" style="8" customWidth="1"/>
    <col min="3564" max="3564" width="21" style="8" bestFit="1" customWidth="1"/>
    <col min="3565" max="3565" width="17.140625" style="8" bestFit="1" customWidth="1"/>
    <col min="3566" max="3566" width="16.85546875" style="8" bestFit="1" customWidth="1"/>
    <col min="3567" max="3567" width="16.7109375" style="8" bestFit="1" customWidth="1"/>
    <col min="3568" max="3568" width="15.7109375" style="8" bestFit="1" customWidth="1"/>
    <col min="3569" max="3569" width="16.28515625" style="8" bestFit="1" customWidth="1"/>
    <col min="3570" max="3570" width="17.28515625" style="8" customWidth="1"/>
    <col min="3571" max="3571" width="23.42578125" style="8" bestFit="1" customWidth="1"/>
    <col min="3572" max="3572" width="31.85546875" style="8" bestFit="1" customWidth="1"/>
    <col min="3573" max="3573" width="7.85546875" style="8" bestFit="1" customWidth="1"/>
    <col min="3574" max="3574" width="5.7109375" style="8" bestFit="1" customWidth="1"/>
    <col min="3575" max="3575" width="9.140625" style="8" bestFit="1" customWidth="1"/>
    <col min="3576" max="3576" width="13.5703125" style="8" bestFit="1" customWidth="1"/>
    <col min="3577" max="3805" width="9.140625" style="8"/>
    <col min="3806" max="3806" width="4.42578125" style="8" bestFit="1" customWidth="1"/>
    <col min="3807" max="3807" width="18.28515625" style="8" bestFit="1" customWidth="1"/>
    <col min="3808" max="3808" width="19" style="8" bestFit="1" customWidth="1"/>
    <col min="3809" max="3809" width="15.42578125" style="8" bestFit="1" customWidth="1"/>
    <col min="3810" max="3811" width="12.42578125" style="8" bestFit="1" customWidth="1"/>
    <col min="3812" max="3812" width="7.140625" style="8" bestFit="1" customWidth="1"/>
    <col min="3813" max="3813" width="10.140625" style="8" bestFit="1" customWidth="1"/>
    <col min="3814" max="3814" width="15.85546875" style="8" bestFit="1" customWidth="1"/>
    <col min="3815" max="3815" width="15.140625" style="8" bestFit="1" customWidth="1"/>
    <col min="3816" max="3816" width="18.28515625" style="8" bestFit="1" customWidth="1"/>
    <col min="3817" max="3817" width="13.28515625" style="8" bestFit="1" customWidth="1"/>
    <col min="3818" max="3818" width="19.28515625" style="8" customWidth="1"/>
    <col min="3819" max="3819" width="15.140625" style="8" customWidth="1"/>
    <col min="3820" max="3820" width="21" style="8" bestFit="1" customWidth="1"/>
    <col min="3821" max="3821" width="17.140625" style="8" bestFit="1" customWidth="1"/>
    <col min="3822" max="3822" width="16.85546875" style="8" bestFit="1" customWidth="1"/>
    <col min="3823" max="3823" width="16.7109375" style="8" bestFit="1" customWidth="1"/>
    <col min="3824" max="3824" width="15.7109375" style="8" bestFit="1" customWidth="1"/>
    <col min="3825" max="3825" width="16.28515625" style="8" bestFit="1" customWidth="1"/>
    <col min="3826" max="3826" width="17.28515625" style="8" customWidth="1"/>
    <col min="3827" max="3827" width="23.42578125" style="8" bestFit="1" customWidth="1"/>
    <col min="3828" max="3828" width="31.85546875" style="8" bestFit="1" customWidth="1"/>
    <col min="3829" max="3829" width="7.85546875" style="8" bestFit="1" customWidth="1"/>
    <col min="3830" max="3830" width="5.7109375" style="8" bestFit="1" customWidth="1"/>
    <col min="3831" max="3831" width="9.140625" style="8" bestFit="1" customWidth="1"/>
    <col min="3832" max="3832" width="13.5703125" style="8" bestFit="1" customWidth="1"/>
    <col min="3833" max="4061" width="9.140625" style="8"/>
    <col min="4062" max="4062" width="4.42578125" style="8" bestFit="1" customWidth="1"/>
    <col min="4063" max="4063" width="18.28515625" style="8" bestFit="1" customWidth="1"/>
    <col min="4064" max="4064" width="19" style="8" bestFit="1" customWidth="1"/>
    <col min="4065" max="4065" width="15.42578125" style="8" bestFit="1" customWidth="1"/>
    <col min="4066" max="4067" width="12.42578125" style="8" bestFit="1" customWidth="1"/>
    <col min="4068" max="4068" width="7.140625" style="8" bestFit="1" customWidth="1"/>
    <col min="4069" max="4069" width="10.140625" style="8" bestFit="1" customWidth="1"/>
    <col min="4070" max="4070" width="15.85546875" style="8" bestFit="1" customWidth="1"/>
    <col min="4071" max="4071" width="15.140625" style="8" bestFit="1" customWidth="1"/>
    <col min="4072" max="4072" width="18.28515625" style="8" bestFit="1" customWidth="1"/>
    <col min="4073" max="4073" width="13.28515625" style="8" bestFit="1" customWidth="1"/>
    <col min="4074" max="4074" width="19.28515625" style="8" customWidth="1"/>
    <col min="4075" max="4075" width="15.140625" style="8" customWidth="1"/>
    <col min="4076" max="4076" width="21" style="8" bestFit="1" customWidth="1"/>
    <col min="4077" max="4077" width="17.140625" style="8" bestFit="1" customWidth="1"/>
    <col min="4078" max="4078" width="16.85546875" style="8" bestFit="1" customWidth="1"/>
    <col min="4079" max="4079" width="16.7109375" style="8" bestFit="1" customWidth="1"/>
    <col min="4080" max="4080" width="15.7109375" style="8" bestFit="1" customWidth="1"/>
    <col min="4081" max="4081" width="16.28515625" style="8" bestFit="1" customWidth="1"/>
    <col min="4082" max="4082" width="17.28515625" style="8" customWidth="1"/>
    <col min="4083" max="4083" width="23.42578125" style="8" bestFit="1" customWidth="1"/>
    <col min="4084" max="4084" width="31.85546875" style="8" bestFit="1" customWidth="1"/>
    <col min="4085" max="4085" width="7.85546875" style="8" bestFit="1" customWidth="1"/>
    <col min="4086" max="4086" width="5.7109375" style="8" bestFit="1" customWidth="1"/>
    <col min="4087" max="4087" width="9.140625" style="8" bestFit="1" customWidth="1"/>
    <col min="4088" max="4088" width="13.5703125" style="8" bestFit="1" customWidth="1"/>
    <col min="4089" max="4317" width="9.140625" style="8"/>
    <col min="4318" max="4318" width="4.42578125" style="8" bestFit="1" customWidth="1"/>
    <col min="4319" max="4319" width="18.28515625" style="8" bestFit="1" customWidth="1"/>
    <col min="4320" max="4320" width="19" style="8" bestFit="1" customWidth="1"/>
    <col min="4321" max="4321" width="15.42578125" style="8" bestFit="1" customWidth="1"/>
    <col min="4322" max="4323" width="12.42578125" style="8" bestFit="1" customWidth="1"/>
    <col min="4324" max="4324" width="7.140625" style="8" bestFit="1" customWidth="1"/>
    <col min="4325" max="4325" width="10.140625" style="8" bestFit="1" customWidth="1"/>
    <col min="4326" max="4326" width="15.85546875" style="8" bestFit="1" customWidth="1"/>
    <col min="4327" max="4327" width="15.140625" style="8" bestFit="1" customWidth="1"/>
    <col min="4328" max="4328" width="18.28515625" style="8" bestFit="1" customWidth="1"/>
    <col min="4329" max="4329" width="13.28515625" style="8" bestFit="1" customWidth="1"/>
    <col min="4330" max="4330" width="19.28515625" style="8" customWidth="1"/>
    <col min="4331" max="4331" width="15.140625" style="8" customWidth="1"/>
    <col min="4332" max="4332" width="21" style="8" bestFit="1" customWidth="1"/>
    <col min="4333" max="4333" width="17.140625" style="8" bestFit="1" customWidth="1"/>
    <col min="4334" max="4334" width="16.85546875" style="8" bestFit="1" customWidth="1"/>
    <col min="4335" max="4335" width="16.7109375" style="8" bestFit="1" customWidth="1"/>
    <col min="4336" max="4336" width="15.7109375" style="8" bestFit="1" customWidth="1"/>
    <col min="4337" max="4337" width="16.28515625" style="8" bestFit="1" customWidth="1"/>
    <col min="4338" max="4338" width="17.28515625" style="8" customWidth="1"/>
    <col min="4339" max="4339" width="23.42578125" style="8" bestFit="1" customWidth="1"/>
    <col min="4340" max="4340" width="31.85546875" style="8" bestFit="1" customWidth="1"/>
    <col min="4341" max="4341" width="7.85546875" style="8" bestFit="1" customWidth="1"/>
    <col min="4342" max="4342" width="5.7109375" style="8" bestFit="1" customWidth="1"/>
    <col min="4343" max="4343" width="9.140625" style="8" bestFit="1" customWidth="1"/>
    <col min="4344" max="4344" width="13.5703125" style="8" bestFit="1" customWidth="1"/>
    <col min="4345" max="4573" width="9.140625" style="8"/>
    <col min="4574" max="4574" width="4.42578125" style="8" bestFit="1" customWidth="1"/>
    <col min="4575" max="4575" width="18.28515625" style="8" bestFit="1" customWidth="1"/>
    <col min="4576" max="4576" width="19" style="8" bestFit="1" customWidth="1"/>
    <col min="4577" max="4577" width="15.42578125" style="8" bestFit="1" customWidth="1"/>
    <col min="4578" max="4579" width="12.42578125" style="8" bestFit="1" customWidth="1"/>
    <col min="4580" max="4580" width="7.140625" style="8" bestFit="1" customWidth="1"/>
    <col min="4581" max="4581" width="10.140625" style="8" bestFit="1" customWidth="1"/>
    <col min="4582" max="4582" width="15.85546875" style="8" bestFit="1" customWidth="1"/>
    <col min="4583" max="4583" width="15.140625" style="8" bestFit="1" customWidth="1"/>
    <col min="4584" max="4584" width="18.28515625" style="8" bestFit="1" customWidth="1"/>
    <col min="4585" max="4585" width="13.28515625" style="8" bestFit="1" customWidth="1"/>
    <col min="4586" max="4586" width="19.28515625" style="8" customWidth="1"/>
    <col min="4587" max="4587" width="15.140625" style="8" customWidth="1"/>
    <col min="4588" max="4588" width="21" style="8" bestFit="1" customWidth="1"/>
    <col min="4589" max="4589" width="17.140625" style="8" bestFit="1" customWidth="1"/>
    <col min="4590" max="4590" width="16.85546875" style="8" bestFit="1" customWidth="1"/>
    <col min="4591" max="4591" width="16.7109375" style="8" bestFit="1" customWidth="1"/>
    <col min="4592" max="4592" width="15.7109375" style="8" bestFit="1" customWidth="1"/>
    <col min="4593" max="4593" width="16.28515625" style="8" bestFit="1" customWidth="1"/>
    <col min="4594" max="4594" width="17.28515625" style="8" customWidth="1"/>
    <col min="4595" max="4595" width="23.42578125" style="8" bestFit="1" customWidth="1"/>
    <col min="4596" max="4596" width="31.85546875" style="8" bestFit="1" customWidth="1"/>
    <col min="4597" max="4597" width="7.85546875" style="8" bestFit="1" customWidth="1"/>
    <col min="4598" max="4598" width="5.7109375" style="8" bestFit="1" customWidth="1"/>
    <col min="4599" max="4599" width="9.140625" style="8" bestFit="1" customWidth="1"/>
    <col min="4600" max="4600" width="13.5703125" style="8" bestFit="1" customWidth="1"/>
    <col min="4601" max="4829" width="9.140625" style="8"/>
    <col min="4830" max="4830" width="4.42578125" style="8" bestFit="1" customWidth="1"/>
    <col min="4831" max="4831" width="18.28515625" style="8" bestFit="1" customWidth="1"/>
    <col min="4832" max="4832" width="19" style="8" bestFit="1" customWidth="1"/>
    <col min="4833" max="4833" width="15.42578125" style="8" bestFit="1" customWidth="1"/>
    <col min="4834" max="4835" width="12.42578125" style="8" bestFit="1" customWidth="1"/>
    <col min="4836" max="4836" width="7.140625" style="8" bestFit="1" customWidth="1"/>
    <col min="4837" max="4837" width="10.140625" style="8" bestFit="1" customWidth="1"/>
    <col min="4838" max="4838" width="15.85546875" style="8" bestFit="1" customWidth="1"/>
    <col min="4839" max="4839" width="15.140625" style="8" bestFit="1" customWidth="1"/>
    <col min="4840" max="4840" width="18.28515625" style="8" bestFit="1" customWidth="1"/>
    <col min="4841" max="4841" width="13.28515625" style="8" bestFit="1" customWidth="1"/>
    <col min="4842" max="4842" width="19.28515625" style="8" customWidth="1"/>
    <col min="4843" max="4843" width="15.140625" style="8" customWidth="1"/>
    <col min="4844" max="4844" width="21" style="8" bestFit="1" customWidth="1"/>
    <col min="4845" max="4845" width="17.140625" style="8" bestFit="1" customWidth="1"/>
    <col min="4846" max="4846" width="16.85546875" style="8" bestFit="1" customWidth="1"/>
    <col min="4847" max="4847" width="16.7109375" style="8" bestFit="1" customWidth="1"/>
    <col min="4848" max="4848" width="15.7109375" style="8" bestFit="1" customWidth="1"/>
    <col min="4849" max="4849" width="16.28515625" style="8" bestFit="1" customWidth="1"/>
    <col min="4850" max="4850" width="17.28515625" style="8" customWidth="1"/>
    <col min="4851" max="4851" width="23.42578125" style="8" bestFit="1" customWidth="1"/>
    <col min="4852" max="4852" width="31.85546875" style="8" bestFit="1" customWidth="1"/>
    <col min="4853" max="4853" width="7.85546875" style="8" bestFit="1" customWidth="1"/>
    <col min="4854" max="4854" width="5.7109375" style="8" bestFit="1" customWidth="1"/>
    <col min="4855" max="4855" width="9.140625" style="8" bestFit="1" customWidth="1"/>
    <col min="4856" max="4856" width="13.5703125" style="8" bestFit="1" customWidth="1"/>
    <col min="4857" max="5085" width="9.140625" style="8"/>
    <col min="5086" max="5086" width="4.42578125" style="8" bestFit="1" customWidth="1"/>
    <col min="5087" max="5087" width="18.28515625" style="8" bestFit="1" customWidth="1"/>
    <col min="5088" max="5088" width="19" style="8" bestFit="1" customWidth="1"/>
    <col min="5089" max="5089" width="15.42578125" style="8" bestFit="1" customWidth="1"/>
    <col min="5090" max="5091" width="12.42578125" style="8" bestFit="1" customWidth="1"/>
    <col min="5092" max="5092" width="7.140625" style="8" bestFit="1" customWidth="1"/>
    <col min="5093" max="5093" width="10.140625" style="8" bestFit="1" customWidth="1"/>
    <col min="5094" max="5094" width="15.85546875" style="8" bestFit="1" customWidth="1"/>
    <col min="5095" max="5095" width="15.140625" style="8" bestFit="1" customWidth="1"/>
    <col min="5096" max="5096" width="18.28515625" style="8" bestFit="1" customWidth="1"/>
    <col min="5097" max="5097" width="13.28515625" style="8" bestFit="1" customWidth="1"/>
    <col min="5098" max="5098" width="19.28515625" style="8" customWidth="1"/>
    <col min="5099" max="5099" width="15.140625" style="8" customWidth="1"/>
    <col min="5100" max="5100" width="21" style="8" bestFit="1" customWidth="1"/>
    <col min="5101" max="5101" width="17.140625" style="8" bestFit="1" customWidth="1"/>
    <col min="5102" max="5102" width="16.85546875" style="8" bestFit="1" customWidth="1"/>
    <col min="5103" max="5103" width="16.7109375" style="8" bestFit="1" customWidth="1"/>
    <col min="5104" max="5104" width="15.7109375" style="8" bestFit="1" customWidth="1"/>
    <col min="5105" max="5105" width="16.28515625" style="8" bestFit="1" customWidth="1"/>
    <col min="5106" max="5106" width="17.28515625" style="8" customWidth="1"/>
    <col min="5107" max="5107" width="23.42578125" style="8" bestFit="1" customWidth="1"/>
    <col min="5108" max="5108" width="31.85546875" style="8" bestFit="1" customWidth="1"/>
    <col min="5109" max="5109" width="7.85546875" style="8" bestFit="1" customWidth="1"/>
    <col min="5110" max="5110" width="5.7109375" style="8" bestFit="1" customWidth="1"/>
    <col min="5111" max="5111" width="9.140625" style="8" bestFit="1" customWidth="1"/>
    <col min="5112" max="5112" width="13.5703125" style="8" bestFit="1" customWidth="1"/>
    <col min="5113" max="5341" width="9.140625" style="8"/>
    <col min="5342" max="5342" width="4.42578125" style="8" bestFit="1" customWidth="1"/>
    <col min="5343" max="5343" width="18.28515625" style="8" bestFit="1" customWidth="1"/>
    <col min="5344" max="5344" width="19" style="8" bestFit="1" customWidth="1"/>
    <col min="5345" max="5345" width="15.42578125" style="8" bestFit="1" customWidth="1"/>
    <col min="5346" max="5347" width="12.42578125" style="8" bestFit="1" customWidth="1"/>
    <col min="5348" max="5348" width="7.140625" style="8" bestFit="1" customWidth="1"/>
    <col min="5349" max="5349" width="10.140625" style="8" bestFit="1" customWidth="1"/>
    <col min="5350" max="5350" width="15.85546875" style="8" bestFit="1" customWidth="1"/>
    <col min="5351" max="5351" width="15.140625" style="8" bestFit="1" customWidth="1"/>
    <col min="5352" max="5352" width="18.28515625" style="8" bestFit="1" customWidth="1"/>
    <col min="5353" max="5353" width="13.28515625" style="8" bestFit="1" customWidth="1"/>
    <col min="5354" max="5354" width="19.28515625" style="8" customWidth="1"/>
    <col min="5355" max="5355" width="15.140625" style="8" customWidth="1"/>
    <col min="5356" max="5356" width="21" style="8" bestFit="1" customWidth="1"/>
    <col min="5357" max="5357" width="17.140625" style="8" bestFit="1" customWidth="1"/>
    <col min="5358" max="5358" width="16.85546875" style="8" bestFit="1" customWidth="1"/>
    <col min="5359" max="5359" width="16.7109375" style="8" bestFit="1" customWidth="1"/>
    <col min="5360" max="5360" width="15.7109375" style="8" bestFit="1" customWidth="1"/>
    <col min="5361" max="5361" width="16.28515625" style="8" bestFit="1" customWidth="1"/>
    <col min="5362" max="5362" width="17.28515625" style="8" customWidth="1"/>
    <col min="5363" max="5363" width="23.42578125" style="8" bestFit="1" customWidth="1"/>
    <col min="5364" max="5364" width="31.85546875" style="8" bestFit="1" customWidth="1"/>
    <col min="5365" max="5365" width="7.85546875" style="8" bestFit="1" customWidth="1"/>
    <col min="5366" max="5366" width="5.7109375" style="8" bestFit="1" customWidth="1"/>
    <col min="5367" max="5367" width="9.140625" style="8" bestFit="1" customWidth="1"/>
    <col min="5368" max="5368" width="13.5703125" style="8" bestFit="1" customWidth="1"/>
    <col min="5369" max="5597" width="9.140625" style="8"/>
    <col min="5598" max="5598" width="4.42578125" style="8" bestFit="1" customWidth="1"/>
    <col min="5599" max="5599" width="18.28515625" style="8" bestFit="1" customWidth="1"/>
    <col min="5600" max="5600" width="19" style="8" bestFit="1" customWidth="1"/>
    <col min="5601" max="5601" width="15.42578125" style="8" bestFit="1" customWidth="1"/>
    <col min="5602" max="5603" width="12.42578125" style="8" bestFit="1" customWidth="1"/>
    <col min="5604" max="5604" width="7.140625" style="8" bestFit="1" customWidth="1"/>
    <col min="5605" max="5605" width="10.140625" style="8" bestFit="1" customWidth="1"/>
    <col min="5606" max="5606" width="15.85546875" style="8" bestFit="1" customWidth="1"/>
    <col min="5607" max="5607" width="15.140625" style="8" bestFit="1" customWidth="1"/>
    <col min="5608" max="5608" width="18.28515625" style="8" bestFit="1" customWidth="1"/>
    <col min="5609" max="5609" width="13.28515625" style="8" bestFit="1" customWidth="1"/>
    <col min="5610" max="5610" width="19.28515625" style="8" customWidth="1"/>
    <col min="5611" max="5611" width="15.140625" style="8" customWidth="1"/>
    <col min="5612" max="5612" width="21" style="8" bestFit="1" customWidth="1"/>
    <col min="5613" max="5613" width="17.140625" style="8" bestFit="1" customWidth="1"/>
    <col min="5614" max="5614" width="16.85546875" style="8" bestFit="1" customWidth="1"/>
    <col min="5615" max="5615" width="16.7109375" style="8" bestFit="1" customWidth="1"/>
    <col min="5616" max="5616" width="15.7109375" style="8" bestFit="1" customWidth="1"/>
    <col min="5617" max="5617" width="16.28515625" style="8" bestFit="1" customWidth="1"/>
    <col min="5618" max="5618" width="17.28515625" style="8" customWidth="1"/>
    <col min="5619" max="5619" width="23.42578125" style="8" bestFit="1" customWidth="1"/>
    <col min="5620" max="5620" width="31.85546875" style="8" bestFit="1" customWidth="1"/>
    <col min="5621" max="5621" width="7.85546875" style="8" bestFit="1" customWidth="1"/>
    <col min="5622" max="5622" width="5.7109375" style="8" bestFit="1" customWidth="1"/>
    <col min="5623" max="5623" width="9.140625" style="8" bestFit="1" customWidth="1"/>
    <col min="5624" max="5624" width="13.5703125" style="8" bestFit="1" customWidth="1"/>
    <col min="5625" max="5853" width="9.140625" style="8"/>
    <col min="5854" max="5854" width="4.42578125" style="8" bestFit="1" customWidth="1"/>
    <col min="5855" max="5855" width="18.28515625" style="8" bestFit="1" customWidth="1"/>
    <col min="5856" max="5856" width="19" style="8" bestFit="1" customWidth="1"/>
    <col min="5857" max="5857" width="15.42578125" style="8" bestFit="1" customWidth="1"/>
    <col min="5858" max="5859" width="12.42578125" style="8" bestFit="1" customWidth="1"/>
    <col min="5860" max="5860" width="7.140625" style="8" bestFit="1" customWidth="1"/>
    <col min="5861" max="5861" width="10.140625" style="8" bestFit="1" customWidth="1"/>
    <col min="5862" max="5862" width="15.85546875" style="8" bestFit="1" customWidth="1"/>
    <col min="5863" max="5863" width="15.140625" style="8" bestFit="1" customWidth="1"/>
    <col min="5864" max="5864" width="18.28515625" style="8" bestFit="1" customWidth="1"/>
    <col min="5865" max="5865" width="13.28515625" style="8" bestFit="1" customWidth="1"/>
    <col min="5866" max="5866" width="19.28515625" style="8" customWidth="1"/>
    <col min="5867" max="5867" width="15.140625" style="8" customWidth="1"/>
    <col min="5868" max="5868" width="21" style="8" bestFit="1" customWidth="1"/>
    <col min="5869" max="5869" width="17.140625" style="8" bestFit="1" customWidth="1"/>
    <col min="5870" max="5870" width="16.85546875" style="8" bestFit="1" customWidth="1"/>
    <col min="5871" max="5871" width="16.7109375" style="8" bestFit="1" customWidth="1"/>
    <col min="5872" max="5872" width="15.7109375" style="8" bestFit="1" customWidth="1"/>
    <col min="5873" max="5873" width="16.28515625" style="8" bestFit="1" customWidth="1"/>
    <col min="5874" max="5874" width="17.28515625" style="8" customWidth="1"/>
    <col min="5875" max="5875" width="23.42578125" style="8" bestFit="1" customWidth="1"/>
    <col min="5876" max="5876" width="31.85546875" style="8" bestFit="1" customWidth="1"/>
    <col min="5877" max="5877" width="7.85546875" style="8" bestFit="1" customWidth="1"/>
    <col min="5878" max="5878" width="5.7109375" style="8" bestFit="1" customWidth="1"/>
    <col min="5879" max="5879" width="9.140625" style="8" bestFit="1" customWidth="1"/>
    <col min="5880" max="5880" width="13.5703125" style="8" bestFit="1" customWidth="1"/>
    <col min="5881" max="6109" width="9.140625" style="8"/>
    <col min="6110" max="6110" width="4.42578125" style="8" bestFit="1" customWidth="1"/>
    <col min="6111" max="6111" width="18.28515625" style="8" bestFit="1" customWidth="1"/>
    <col min="6112" max="6112" width="19" style="8" bestFit="1" customWidth="1"/>
    <col min="6113" max="6113" width="15.42578125" style="8" bestFit="1" customWidth="1"/>
    <col min="6114" max="6115" width="12.42578125" style="8" bestFit="1" customWidth="1"/>
    <col min="6116" max="6116" width="7.140625" style="8" bestFit="1" customWidth="1"/>
    <col min="6117" max="6117" width="10.140625" style="8" bestFit="1" customWidth="1"/>
    <col min="6118" max="6118" width="15.85546875" style="8" bestFit="1" customWidth="1"/>
    <col min="6119" max="6119" width="15.140625" style="8" bestFit="1" customWidth="1"/>
    <col min="6120" max="6120" width="18.28515625" style="8" bestFit="1" customWidth="1"/>
    <col min="6121" max="6121" width="13.28515625" style="8" bestFit="1" customWidth="1"/>
    <col min="6122" max="6122" width="19.28515625" style="8" customWidth="1"/>
    <col min="6123" max="6123" width="15.140625" style="8" customWidth="1"/>
    <col min="6124" max="6124" width="21" style="8" bestFit="1" customWidth="1"/>
    <col min="6125" max="6125" width="17.140625" style="8" bestFit="1" customWidth="1"/>
    <col min="6126" max="6126" width="16.85546875" style="8" bestFit="1" customWidth="1"/>
    <col min="6127" max="6127" width="16.7109375" style="8" bestFit="1" customWidth="1"/>
    <col min="6128" max="6128" width="15.7109375" style="8" bestFit="1" customWidth="1"/>
    <col min="6129" max="6129" width="16.28515625" style="8" bestFit="1" customWidth="1"/>
    <col min="6130" max="6130" width="17.28515625" style="8" customWidth="1"/>
    <col min="6131" max="6131" width="23.42578125" style="8" bestFit="1" customWidth="1"/>
    <col min="6132" max="6132" width="31.85546875" style="8" bestFit="1" customWidth="1"/>
    <col min="6133" max="6133" width="7.85546875" style="8" bestFit="1" customWidth="1"/>
    <col min="6134" max="6134" width="5.7109375" style="8" bestFit="1" customWidth="1"/>
    <col min="6135" max="6135" width="9.140625" style="8" bestFit="1" customWidth="1"/>
    <col min="6136" max="6136" width="13.5703125" style="8" bestFit="1" customWidth="1"/>
    <col min="6137" max="6365" width="9.140625" style="8"/>
    <col min="6366" max="6366" width="4.42578125" style="8" bestFit="1" customWidth="1"/>
    <col min="6367" max="6367" width="18.28515625" style="8" bestFit="1" customWidth="1"/>
    <col min="6368" max="6368" width="19" style="8" bestFit="1" customWidth="1"/>
    <col min="6369" max="6369" width="15.42578125" style="8" bestFit="1" customWidth="1"/>
    <col min="6370" max="6371" width="12.42578125" style="8" bestFit="1" customWidth="1"/>
    <col min="6372" max="6372" width="7.140625" style="8" bestFit="1" customWidth="1"/>
    <col min="6373" max="6373" width="10.140625" style="8" bestFit="1" customWidth="1"/>
    <col min="6374" max="6374" width="15.85546875" style="8" bestFit="1" customWidth="1"/>
    <col min="6375" max="6375" width="15.140625" style="8" bestFit="1" customWidth="1"/>
    <col min="6376" max="6376" width="18.28515625" style="8" bestFit="1" customWidth="1"/>
    <col min="6377" max="6377" width="13.28515625" style="8" bestFit="1" customWidth="1"/>
    <col min="6378" max="6378" width="19.28515625" style="8" customWidth="1"/>
    <col min="6379" max="6379" width="15.140625" style="8" customWidth="1"/>
    <col min="6380" max="6380" width="21" style="8" bestFit="1" customWidth="1"/>
    <col min="6381" max="6381" width="17.140625" style="8" bestFit="1" customWidth="1"/>
    <col min="6382" max="6382" width="16.85546875" style="8" bestFit="1" customWidth="1"/>
    <col min="6383" max="6383" width="16.7109375" style="8" bestFit="1" customWidth="1"/>
    <col min="6384" max="6384" width="15.7109375" style="8" bestFit="1" customWidth="1"/>
    <col min="6385" max="6385" width="16.28515625" style="8" bestFit="1" customWidth="1"/>
    <col min="6386" max="6386" width="17.28515625" style="8" customWidth="1"/>
    <col min="6387" max="6387" width="23.42578125" style="8" bestFit="1" customWidth="1"/>
    <col min="6388" max="6388" width="31.85546875" style="8" bestFit="1" customWidth="1"/>
    <col min="6389" max="6389" width="7.85546875" style="8" bestFit="1" customWidth="1"/>
    <col min="6390" max="6390" width="5.7109375" style="8" bestFit="1" customWidth="1"/>
    <col min="6391" max="6391" width="9.140625" style="8" bestFit="1" customWidth="1"/>
    <col min="6392" max="6392" width="13.5703125" style="8" bestFit="1" customWidth="1"/>
    <col min="6393" max="6621" width="9.140625" style="8"/>
    <col min="6622" max="6622" width="4.42578125" style="8" bestFit="1" customWidth="1"/>
    <col min="6623" max="6623" width="18.28515625" style="8" bestFit="1" customWidth="1"/>
    <col min="6624" max="6624" width="19" style="8" bestFit="1" customWidth="1"/>
    <col min="6625" max="6625" width="15.42578125" style="8" bestFit="1" customWidth="1"/>
    <col min="6626" max="6627" width="12.42578125" style="8" bestFit="1" customWidth="1"/>
    <col min="6628" max="6628" width="7.140625" style="8" bestFit="1" customWidth="1"/>
    <col min="6629" max="6629" width="10.140625" style="8" bestFit="1" customWidth="1"/>
    <col min="6630" max="6630" width="15.85546875" style="8" bestFit="1" customWidth="1"/>
    <col min="6631" max="6631" width="15.140625" style="8" bestFit="1" customWidth="1"/>
    <col min="6632" max="6632" width="18.28515625" style="8" bestFit="1" customWidth="1"/>
    <col min="6633" max="6633" width="13.28515625" style="8" bestFit="1" customWidth="1"/>
    <col min="6634" max="6634" width="19.28515625" style="8" customWidth="1"/>
    <col min="6635" max="6635" width="15.140625" style="8" customWidth="1"/>
    <col min="6636" max="6636" width="21" style="8" bestFit="1" customWidth="1"/>
    <col min="6637" max="6637" width="17.140625" style="8" bestFit="1" customWidth="1"/>
    <col min="6638" max="6638" width="16.85546875" style="8" bestFit="1" customWidth="1"/>
    <col min="6639" max="6639" width="16.7109375" style="8" bestFit="1" customWidth="1"/>
    <col min="6640" max="6640" width="15.7109375" style="8" bestFit="1" customWidth="1"/>
    <col min="6641" max="6641" width="16.28515625" style="8" bestFit="1" customWidth="1"/>
    <col min="6642" max="6642" width="17.28515625" style="8" customWidth="1"/>
    <col min="6643" max="6643" width="23.42578125" style="8" bestFit="1" customWidth="1"/>
    <col min="6644" max="6644" width="31.85546875" style="8" bestFit="1" customWidth="1"/>
    <col min="6645" max="6645" width="7.85546875" style="8" bestFit="1" customWidth="1"/>
    <col min="6646" max="6646" width="5.7109375" style="8" bestFit="1" customWidth="1"/>
    <col min="6647" max="6647" width="9.140625" style="8" bestFit="1" customWidth="1"/>
    <col min="6648" max="6648" width="13.5703125" style="8" bestFit="1" customWidth="1"/>
    <col min="6649" max="6877" width="9.140625" style="8"/>
    <col min="6878" max="6878" width="4.42578125" style="8" bestFit="1" customWidth="1"/>
    <col min="6879" max="6879" width="18.28515625" style="8" bestFit="1" customWidth="1"/>
    <col min="6880" max="6880" width="19" style="8" bestFit="1" customWidth="1"/>
    <col min="6881" max="6881" width="15.42578125" style="8" bestFit="1" customWidth="1"/>
    <col min="6882" max="6883" width="12.42578125" style="8" bestFit="1" customWidth="1"/>
    <col min="6884" max="6884" width="7.140625" style="8" bestFit="1" customWidth="1"/>
    <col min="6885" max="6885" width="10.140625" style="8" bestFit="1" customWidth="1"/>
    <col min="6886" max="6886" width="15.85546875" style="8" bestFit="1" customWidth="1"/>
    <col min="6887" max="6887" width="15.140625" style="8" bestFit="1" customWidth="1"/>
    <col min="6888" max="6888" width="18.28515625" style="8" bestFit="1" customWidth="1"/>
    <col min="6889" max="6889" width="13.28515625" style="8" bestFit="1" customWidth="1"/>
    <col min="6890" max="6890" width="19.28515625" style="8" customWidth="1"/>
    <col min="6891" max="6891" width="15.140625" style="8" customWidth="1"/>
    <col min="6892" max="6892" width="21" style="8" bestFit="1" customWidth="1"/>
    <col min="6893" max="6893" width="17.140625" style="8" bestFit="1" customWidth="1"/>
    <col min="6894" max="6894" width="16.85546875" style="8" bestFit="1" customWidth="1"/>
    <col min="6895" max="6895" width="16.7109375" style="8" bestFit="1" customWidth="1"/>
    <col min="6896" max="6896" width="15.7109375" style="8" bestFit="1" customWidth="1"/>
    <col min="6897" max="6897" width="16.28515625" style="8" bestFit="1" customWidth="1"/>
    <col min="6898" max="6898" width="17.28515625" style="8" customWidth="1"/>
    <col min="6899" max="6899" width="23.42578125" style="8" bestFit="1" customWidth="1"/>
    <col min="6900" max="6900" width="31.85546875" style="8" bestFit="1" customWidth="1"/>
    <col min="6901" max="6901" width="7.85546875" style="8" bestFit="1" customWidth="1"/>
    <col min="6902" max="6902" width="5.7109375" style="8" bestFit="1" customWidth="1"/>
    <col min="6903" max="6903" width="9.140625" style="8" bestFit="1" customWidth="1"/>
    <col min="6904" max="6904" width="13.5703125" style="8" bestFit="1" customWidth="1"/>
    <col min="6905" max="7133" width="9.140625" style="8"/>
    <col min="7134" max="7134" width="4.42578125" style="8" bestFit="1" customWidth="1"/>
    <col min="7135" max="7135" width="18.28515625" style="8" bestFit="1" customWidth="1"/>
    <col min="7136" max="7136" width="19" style="8" bestFit="1" customWidth="1"/>
    <col min="7137" max="7137" width="15.42578125" style="8" bestFit="1" customWidth="1"/>
    <col min="7138" max="7139" width="12.42578125" style="8" bestFit="1" customWidth="1"/>
    <col min="7140" max="7140" width="7.140625" style="8" bestFit="1" customWidth="1"/>
    <col min="7141" max="7141" width="10.140625" style="8" bestFit="1" customWidth="1"/>
    <col min="7142" max="7142" width="15.85546875" style="8" bestFit="1" customWidth="1"/>
    <col min="7143" max="7143" width="15.140625" style="8" bestFit="1" customWidth="1"/>
    <col min="7144" max="7144" width="18.28515625" style="8" bestFit="1" customWidth="1"/>
    <col min="7145" max="7145" width="13.28515625" style="8" bestFit="1" customWidth="1"/>
    <col min="7146" max="7146" width="19.28515625" style="8" customWidth="1"/>
    <col min="7147" max="7147" width="15.140625" style="8" customWidth="1"/>
    <col min="7148" max="7148" width="21" style="8" bestFit="1" customWidth="1"/>
    <col min="7149" max="7149" width="17.140625" style="8" bestFit="1" customWidth="1"/>
    <col min="7150" max="7150" width="16.85546875" style="8" bestFit="1" customWidth="1"/>
    <col min="7151" max="7151" width="16.7109375" style="8" bestFit="1" customWidth="1"/>
    <col min="7152" max="7152" width="15.7109375" style="8" bestFit="1" customWidth="1"/>
    <col min="7153" max="7153" width="16.28515625" style="8" bestFit="1" customWidth="1"/>
    <col min="7154" max="7154" width="17.28515625" style="8" customWidth="1"/>
    <col min="7155" max="7155" width="23.42578125" style="8" bestFit="1" customWidth="1"/>
    <col min="7156" max="7156" width="31.85546875" style="8" bestFit="1" customWidth="1"/>
    <col min="7157" max="7157" width="7.85546875" style="8" bestFit="1" customWidth="1"/>
    <col min="7158" max="7158" width="5.7109375" style="8" bestFit="1" customWidth="1"/>
    <col min="7159" max="7159" width="9.140625" style="8" bestFit="1" customWidth="1"/>
    <col min="7160" max="7160" width="13.5703125" style="8" bestFit="1" customWidth="1"/>
    <col min="7161" max="7389" width="9.140625" style="8"/>
    <col min="7390" max="7390" width="4.42578125" style="8" bestFit="1" customWidth="1"/>
    <col min="7391" max="7391" width="18.28515625" style="8" bestFit="1" customWidth="1"/>
    <col min="7392" max="7392" width="19" style="8" bestFit="1" customWidth="1"/>
    <col min="7393" max="7393" width="15.42578125" style="8" bestFit="1" customWidth="1"/>
    <col min="7394" max="7395" width="12.42578125" style="8" bestFit="1" customWidth="1"/>
    <col min="7396" max="7396" width="7.140625" style="8" bestFit="1" customWidth="1"/>
    <col min="7397" max="7397" width="10.140625" style="8" bestFit="1" customWidth="1"/>
    <col min="7398" max="7398" width="15.85546875" style="8" bestFit="1" customWidth="1"/>
    <col min="7399" max="7399" width="15.140625" style="8" bestFit="1" customWidth="1"/>
    <col min="7400" max="7400" width="18.28515625" style="8" bestFit="1" customWidth="1"/>
    <col min="7401" max="7401" width="13.28515625" style="8" bestFit="1" customWidth="1"/>
    <col min="7402" max="7402" width="19.28515625" style="8" customWidth="1"/>
    <col min="7403" max="7403" width="15.140625" style="8" customWidth="1"/>
    <col min="7404" max="7404" width="21" style="8" bestFit="1" customWidth="1"/>
    <col min="7405" max="7405" width="17.140625" style="8" bestFit="1" customWidth="1"/>
    <col min="7406" max="7406" width="16.85546875" style="8" bestFit="1" customWidth="1"/>
    <col min="7407" max="7407" width="16.7109375" style="8" bestFit="1" customWidth="1"/>
    <col min="7408" max="7408" width="15.7109375" style="8" bestFit="1" customWidth="1"/>
    <col min="7409" max="7409" width="16.28515625" style="8" bestFit="1" customWidth="1"/>
    <col min="7410" max="7410" width="17.28515625" style="8" customWidth="1"/>
    <col min="7411" max="7411" width="23.42578125" style="8" bestFit="1" customWidth="1"/>
    <col min="7412" max="7412" width="31.85546875" style="8" bestFit="1" customWidth="1"/>
    <col min="7413" max="7413" width="7.85546875" style="8" bestFit="1" customWidth="1"/>
    <col min="7414" max="7414" width="5.7109375" style="8" bestFit="1" customWidth="1"/>
    <col min="7415" max="7415" width="9.140625" style="8" bestFit="1" customWidth="1"/>
    <col min="7416" max="7416" width="13.5703125" style="8" bestFit="1" customWidth="1"/>
    <col min="7417" max="7645" width="9.140625" style="8"/>
    <col min="7646" max="7646" width="4.42578125" style="8" bestFit="1" customWidth="1"/>
    <col min="7647" max="7647" width="18.28515625" style="8" bestFit="1" customWidth="1"/>
    <col min="7648" max="7648" width="19" style="8" bestFit="1" customWidth="1"/>
    <col min="7649" max="7649" width="15.42578125" style="8" bestFit="1" customWidth="1"/>
    <col min="7650" max="7651" width="12.42578125" style="8" bestFit="1" customWidth="1"/>
    <col min="7652" max="7652" width="7.140625" style="8" bestFit="1" customWidth="1"/>
    <col min="7653" max="7653" width="10.140625" style="8" bestFit="1" customWidth="1"/>
    <col min="7654" max="7654" width="15.85546875" style="8" bestFit="1" customWidth="1"/>
    <col min="7655" max="7655" width="15.140625" style="8" bestFit="1" customWidth="1"/>
    <col min="7656" max="7656" width="18.28515625" style="8" bestFit="1" customWidth="1"/>
    <col min="7657" max="7657" width="13.28515625" style="8" bestFit="1" customWidth="1"/>
    <col min="7658" max="7658" width="19.28515625" style="8" customWidth="1"/>
    <col min="7659" max="7659" width="15.140625" style="8" customWidth="1"/>
    <col min="7660" max="7660" width="21" style="8" bestFit="1" customWidth="1"/>
    <col min="7661" max="7661" width="17.140625" style="8" bestFit="1" customWidth="1"/>
    <col min="7662" max="7662" width="16.85546875" style="8" bestFit="1" customWidth="1"/>
    <col min="7663" max="7663" width="16.7109375" style="8" bestFit="1" customWidth="1"/>
    <col min="7664" max="7664" width="15.7109375" style="8" bestFit="1" customWidth="1"/>
    <col min="7665" max="7665" width="16.28515625" style="8" bestFit="1" customWidth="1"/>
    <col min="7666" max="7666" width="17.28515625" style="8" customWidth="1"/>
    <col min="7667" max="7667" width="23.42578125" style="8" bestFit="1" customWidth="1"/>
    <col min="7668" max="7668" width="31.85546875" style="8" bestFit="1" customWidth="1"/>
    <col min="7669" max="7669" width="7.85546875" style="8" bestFit="1" customWidth="1"/>
    <col min="7670" max="7670" width="5.7109375" style="8" bestFit="1" customWidth="1"/>
    <col min="7671" max="7671" width="9.140625" style="8" bestFit="1" customWidth="1"/>
    <col min="7672" max="7672" width="13.5703125" style="8" bestFit="1" customWidth="1"/>
    <col min="7673" max="7901" width="9.140625" style="8"/>
    <col min="7902" max="7902" width="4.42578125" style="8" bestFit="1" customWidth="1"/>
    <col min="7903" max="7903" width="18.28515625" style="8" bestFit="1" customWidth="1"/>
    <col min="7904" max="7904" width="19" style="8" bestFit="1" customWidth="1"/>
    <col min="7905" max="7905" width="15.42578125" style="8" bestFit="1" customWidth="1"/>
    <col min="7906" max="7907" width="12.42578125" style="8" bestFit="1" customWidth="1"/>
    <col min="7908" max="7908" width="7.140625" style="8" bestFit="1" customWidth="1"/>
    <col min="7909" max="7909" width="10.140625" style="8" bestFit="1" customWidth="1"/>
    <col min="7910" max="7910" width="15.85546875" style="8" bestFit="1" customWidth="1"/>
    <col min="7911" max="7911" width="15.140625" style="8" bestFit="1" customWidth="1"/>
    <col min="7912" max="7912" width="18.28515625" style="8" bestFit="1" customWidth="1"/>
    <col min="7913" max="7913" width="13.28515625" style="8" bestFit="1" customWidth="1"/>
    <col min="7914" max="7914" width="19.28515625" style="8" customWidth="1"/>
    <col min="7915" max="7915" width="15.140625" style="8" customWidth="1"/>
    <col min="7916" max="7916" width="21" style="8" bestFit="1" customWidth="1"/>
    <col min="7917" max="7917" width="17.140625" style="8" bestFit="1" customWidth="1"/>
    <col min="7918" max="7918" width="16.85546875" style="8" bestFit="1" customWidth="1"/>
    <col min="7919" max="7919" width="16.7109375" style="8" bestFit="1" customWidth="1"/>
    <col min="7920" max="7920" width="15.7109375" style="8" bestFit="1" customWidth="1"/>
    <col min="7921" max="7921" width="16.28515625" style="8" bestFit="1" customWidth="1"/>
    <col min="7922" max="7922" width="17.28515625" style="8" customWidth="1"/>
    <col min="7923" max="7923" width="23.42578125" style="8" bestFit="1" customWidth="1"/>
    <col min="7924" max="7924" width="31.85546875" style="8" bestFit="1" customWidth="1"/>
    <col min="7925" max="7925" width="7.85546875" style="8" bestFit="1" customWidth="1"/>
    <col min="7926" max="7926" width="5.7109375" style="8" bestFit="1" customWidth="1"/>
    <col min="7927" max="7927" width="9.140625" style="8" bestFit="1" customWidth="1"/>
    <col min="7928" max="7928" width="13.5703125" style="8" bestFit="1" customWidth="1"/>
    <col min="7929" max="8157" width="9.140625" style="8"/>
    <col min="8158" max="8158" width="4.42578125" style="8" bestFit="1" customWidth="1"/>
    <col min="8159" max="8159" width="18.28515625" style="8" bestFit="1" customWidth="1"/>
    <col min="8160" max="8160" width="19" style="8" bestFit="1" customWidth="1"/>
    <col min="8161" max="8161" width="15.42578125" style="8" bestFit="1" customWidth="1"/>
    <col min="8162" max="8163" width="12.42578125" style="8" bestFit="1" customWidth="1"/>
    <col min="8164" max="8164" width="7.140625" style="8" bestFit="1" customWidth="1"/>
    <col min="8165" max="8165" width="10.140625" style="8" bestFit="1" customWidth="1"/>
    <col min="8166" max="8166" width="15.85546875" style="8" bestFit="1" customWidth="1"/>
    <col min="8167" max="8167" width="15.140625" style="8" bestFit="1" customWidth="1"/>
    <col min="8168" max="8168" width="18.28515625" style="8" bestFit="1" customWidth="1"/>
    <col min="8169" max="8169" width="13.28515625" style="8" bestFit="1" customWidth="1"/>
    <col min="8170" max="8170" width="19.28515625" style="8" customWidth="1"/>
    <col min="8171" max="8171" width="15.140625" style="8" customWidth="1"/>
    <col min="8172" max="8172" width="21" style="8" bestFit="1" customWidth="1"/>
    <col min="8173" max="8173" width="17.140625" style="8" bestFit="1" customWidth="1"/>
    <col min="8174" max="8174" width="16.85546875" style="8" bestFit="1" customWidth="1"/>
    <col min="8175" max="8175" width="16.7109375" style="8" bestFit="1" customWidth="1"/>
    <col min="8176" max="8176" width="15.7109375" style="8" bestFit="1" customWidth="1"/>
    <col min="8177" max="8177" width="16.28515625" style="8" bestFit="1" customWidth="1"/>
    <col min="8178" max="8178" width="17.28515625" style="8" customWidth="1"/>
    <col min="8179" max="8179" width="23.42578125" style="8" bestFit="1" customWidth="1"/>
    <col min="8180" max="8180" width="31.85546875" style="8" bestFit="1" customWidth="1"/>
    <col min="8181" max="8181" width="7.85546875" style="8" bestFit="1" customWidth="1"/>
    <col min="8182" max="8182" width="5.7109375" style="8" bestFit="1" customWidth="1"/>
    <col min="8183" max="8183" width="9.140625" style="8" bestFit="1" customWidth="1"/>
    <col min="8184" max="8184" width="13.5703125" style="8" bestFit="1" customWidth="1"/>
    <col min="8185" max="8413" width="9.140625" style="8"/>
    <col min="8414" max="8414" width="4.42578125" style="8" bestFit="1" customWidth="1"/>
    <col min="8415" max="8415" width="18.28515625" style="8" bestFit="1" customWidth="1"/>
    <col min="8416" max="8416" width="19" style="8" bestFit="1" customWidth="1"/>
    <col min="8417" max="8417" width="15.42578125" style="8" bestFit="1" customWidth="1"/>
    <col min="8418" max="8419" width="12.42578125" style="8" bestFit="1" customWidth="1"/>
    <col min="8420" max="8420" width="7.140625" style="8" bestFit="1" customWidth="1"/>
    <col min="8421" max="8421" width="10.140625" style="8" bestFit="1" customWidth="1"/>
    <col min="8422" max="8422" width="15.85546875" style="8" bestFit="1" customWidth="1"/>
    <col min="8423" max="8423" width="15.140625" style="8" bestFit="1" customWidth="1"/>
    <col min="8424" max="8424" width="18.28515625" style="8" bestFit="1" customWidth="1"/>
    <col min="8425" max="8425" width="13.28515625" style="8" bestFit="1" customWidth="1"/>
    <col min="8426" max="8426" width="19.28515625" style="8" customWidth="1"/>
    <col min="8427" max="8427" width="15.140625" style="8" customWidth="1"/>
    <col min="8428" max="8428" width="21" style="8" bestFit="1" customWidth="1"/>
    <col min="8429" max="8429" width="17.140625" style="8" bestFit="1" customWidth="1"/>
    <col min="8430" max="8430" width="16.85546875" style="8" bestFit="1" customWidth="1"/>
    <col min="8431" max="8431" width="16.7109375" style="8" bestFit="1" customWidth="1"/>
    <col min="8432" max="8432" width="15.7109375" style="8" bestFit="1" customWidth="1"/>
    <col min="8433" max="8433" width="16.28515625" style="8" bestFit="1" customWidth="1"/>
    <col min="8434" max="8434" width="17.28515625" style="8" customWidth="1"/>
    <col min="8435" max="8435" width="23.42578125" style="8" bestFit="1" customWidth="1"/>
    <col min="8436" max="8436" width="31.85546875" style="8" bestFit="1" customWidth="1"/>
    <col min="8437" max="8437" width="7.85546875" style="8" bestFit="1" customWidth="1"/>
    <col min="8438" max="8438" width="5.7109375" style="8" bestFit="1" customWidth="1"/>
    <col min="8439" max="8439" width="9.140625" style="8" bestFit="1" customWidth="1"/>
    <col min="8440" max="8440" width="13.5703125" style="8" bestFit="1" customWidth="1"/>
    <col min="8441" max="8669" width="9.140625" style="8"/>
    <col min="8670" max="8670" width="4.42578125" style="8" bestFit="1" customWidth="1"/>
    <col min="8671" max="8671" width="18.28515625" style="8" bestFit="1" customWidth="1"/>
    <col min="8672" max="8672" width="19" style="8" bestFit="1" customWidth="1"/>
    <col min="8673" max="8673" width="15.42578125" style="8" bestFit="1" customWidth="1"/>
    <col min="8674" max="8675" width="12.42578125" style="8" bestFit="1" customWidth="1"/>
    <col min="8676" max="8676" width="7.140625" style="8" bestFit="1" customWidth="1"/>
    <col min="8677" max="8677" width="10.140625" style="8" bestFit="1" customWidth="1"/>
    <col min="8678" max="8678" width="15.85546875" style="8" bestFit="1" customWidth="1"/>
    <col min="8679" max="8679" width="15.140625" style="8" bestFit="1" customWidth="1"/>
    <col min="8680" max="8680" width="18.28515625" style="8" bestFit="1" customWidth="1"/>
    <col min="8681" max="8681" width="13.28515625" style="8" bestFit="1" customWidth="1"/>
    <col min="8682" max="8682" width="19.28515625" style="8" customWidth="1"/>
    <col min="8683" max="8683" width="15.140625" style="8" customWidth="1"/>
    <col min="8684" max="8684" width="21" style="8" bestFit="1" customWidth="1"/>
    <col min="8685" max="8685" width="17.140625" style="8" bestFit="1" customWidth="1"/>
    <col min="8686" max="8686" width="16.85546875" style="8" bestFit="1" customWidth="1"/>
    <col min="8687" max="8687" width="16.7109375" style="8" bestFit="1" customWidth="1"/>
    <col min="8688" max="8688" width="15.7109375" style="8" bestFit="1" customWidth="1"/>
    <col min="8689" max="8689" width="16.28515625" style="8" bestFit="1" customWidth="1"/>
    <col min="8690" max="8690" width="17.28515625" style="8" customWidth="1"/>
    <col min="8691" max="8691" width="23.42578125" style="8" bestFit="1" customWidth="1"/>
    <col min="8692" max="8692" width="31.85546875" style="8" bestFit="1" customWidth="1"/>
    <col min="8693" max="8693" width="7.85546875" style="8" bestFit="1" customWidth="1"/>
    <col min="8694" max="8694" width="5.7109375" style="8" bestFit="1" customWidth="1"/>
    <col min="8695" max="8695" width="9.140625" style="8" bestFit="1" customWidth="1"/>
    <col min="8696" max="8696" width="13.5703125" style="8" bestFit="1" customWidth="1"/>
    <col min="8697" max="8925" width="9.140625" style="8"/>
    <col min="8926" max="8926" width="4.42578125" style="8" bestFit="1" customWidth="1"/>
    <col min="8927" max="8927" width="18.28515625" style="8" bestFit="1" customWidth="1"/>
    <col min="8928" max="8928" width="19" style="8" bestFit="1" customWidth="1"/>
    <col min="8929" max="8929" width="15.42578125" style="8" bestFit="1" customWidth="1"/>
    <col min="8930" max="8931" width="12.42578125" style="8" bestFit="1" customWidth="1"/>
    <col min="8932" max="8932" width="7.140625" style="8" bestFit="1" customWidth="1"/>
    <col min="8933" max="8933" width="10.140625" style="8" bestFit="1" customWidth="1"/>
    <col min="8934" max="8934" width="15.85546875" style="8" bestFit="1" customWidth="1"/>
    <col min="8935" max="8935" width="15.140625" style="8" bestFit="1" customWidth="1"/>
    <col min="8936" max="8936" width="18.28515625" style="8" bestFit="1" customWidth="1"/>
    <col min="8937" max="8937" width="13.28515625" style="8" bestFit="1" customWidth="1"/>
    <col min="8938" max="8938" width="19.28515625" style="8" customWidth="1"/>
    <col min="8939" max="8939" width="15.140625" style="8" customWidth="1"/>
    <col min="8940" max="8940" width="21" style="8" bestFit="1" customWidth="1"/>
    <col min="8941" max="8941" width="17.140625" style="8" bestFit="1" customWidth="1"/>
    <col min="8942" max="8942" width="16.85546875" style="8" bestFit="1" customWidth="1"/>
    <col min="8943" max="8943" width="16.7109375" style="8" bestFit="1" customWidth="1"/>
    <col min="8944" max="8944" width="15.7109375" style="8" bestFit="1" customWidth="1"/>
    <col min="8945" max="8945" width="16.28515625" style="8" bestFit="1" customWidth="1"/>
    <col min="8946" max="8946" width="17.28515625" style="8" customWidth="1"/>
    <col min="8947" max="8947" width="23.42578125" style="8" bestFit="1" customWidth="1"/>
    <col min="8948" max="8948" width="31.85546875" style="8" bestFit="1" customWidth="1"/>
    <col min="8949" max="8949" width="7.85546875" style="8" bestFit="1" customWidth="1"/>
    <col min="8950" max="8950" width="5.7109375" style="8" bestFit="1" customWidth="1"/>
    <col min="8951" max="8951" width="9.140625" style="8" bestFit="1" customWidth="1"/>
    <col min="8952" max="8952" width="13.5703125" style="8" bestFit="1" customWidth="1"/>
    <col min="8953" max="9181" width="9.140625" style="8"/>
    <col min="9182" max="9182" width="4.42578125" style="8" bestFit="1" customWidth="1"/>
    <col min="9183" max="9183" width="18.28515625" style="8" bestFit="1" customWidth="1"/>
    <col min="9184" max="9184" width="19" style="8" bestFit="1" customWidth="1"/>
    <col min="9185" max="9185" width="15.42578125" style="8" bestFit="1" customWidth="1"/>
    <col min="9186" max="9187" width="12.42578125" style="8" bestFit="1" customWidth="1"/>
    <col min="9188" max="9188" width="7.140625" style="8" bestFit="1" customWidth="1"/>
    <col min="9189" max="9189" width="10.140625" style="8" bestFit="1" customWidth="1"/>
    <col min="9190" max="9190" width="15.85546875" style="8" bestFit="1" customWidth="1"/>
    <col min="9191" max="9191" width="15.140625" style="8" bestFit="1" customWidth="1"/>
    <col min="9192" max="9192" width="18.28515625" style="8" bestFit="1" customWidth="1"/>
    <col min="9193" max="9193" width="13.28515625" style="8" bestFit="1" customWidth="1"/>
    <col min="9194" max="9194" width="19.28515625" style="8" customWidth="1"/>
    <col min="9195" max="9195" width="15.140625" style="8" customWidth="1"/>
    <col min="9196" max="9196" width="21" style="8" bestFit="1" customWidth="1"/>
    <col min="9197" max="9197" width="17.140625" style="8" bestFit="1" customWidth="1"/>
    <col min="9198" max="9198" width="16.85546875" style="8" bestFit="1" customWidth="1"/>
    <col min="9199" max="9199" width="16.7109375" style="8" bestFit="1" customWidth="1"/>
    <col min="9200" max="9200" width="15.7109375" style="8" bestFit="1" customWidth="1"/>
    <col min="9201" max="9201" width="16.28515625" style="8" bestFit="1" customWidth="1"/>
    <col min="9202" max="9202" width="17.28515625" style="8" customWidth="1"/>
    <col min="9203" max="9203" width="23.42578125" style="8" bestFit="1" customWidth="1"/>
    <col min="9204" max="9204" width="31.85546875" style="8" bestFit="1" customWidth="1"/>
    <col min="9205" max="9205" width="7.85546875" style="8" bestFit="1" customWidth="1"/>
    <col min="9206" max="9206" width="5.7109375" style="8" bestFit="1" customWidth="1"/>
    <col min="9207" max="9207" width="9.140625" style="8" bestFit="1" customWidth="1"/>
    <col min="9208" max="9208" width="13.5703125" style="8" bestFit="1" customWidth="1"/>
    <col min="9209" max="9437" width="9.140625" style="8"/>
    <col min="9438" max="9438" width="4.42578125" style="8" bestFit="1" customWidth="1"/>
    <col min="9439" max="9439" width="18.28515625" style="8" bestFit="1" customWidth="1"/>
    <col min="9440" max="9440" width="19" style="8" bestFit="1" customWidth="1"/>
    <col min="9441" max="9441" width="15.42578125" style="8" bestFit="1" customWidth="1"/>
    <col min="9442" max="9443" width="12.42578125" style="8" bestFit="1" customWidth="1"/>
    <col min="9444" max="9444" width="7.140625" style="8" bestFit="1" customWidth="1"/>
    <col min="9445" max="9445" width="10.140625" style="8" bestFit="1" customWidth="1"/>
    <col min="9446" max="9446" width="15.85546875" style="8" bestFit="1" customWidth="1"/>
    <col min="9447" max="9447" width="15.140625" style="8" bestFit="1" customWidth="1"/>
    <col min="9448" max="9448" width="18.28515625" style="8" bestFit="1" customWidth="1"/>
    <col min="9449" max="9449" width="13.28515625" style="8" bestFit="1" customWidth="1"/>
    <col min="9450" max="9450" width="19.28515625" style="8" customWidth="1"/>
    <col min="9451" max="9451" width="15.140625" style="8" customWidth="1"/>
    <col min="9452" max="9452" width="21" style="8" bestFit="1" customWidth="1"/>
    <col min="9453" max="9453" width="17.140625" style="8" bestFit="1" customWidth="1"/>
    <col min="9454" max="9454" width="16.85546875" style="8" bestFit="1" customWidth="1"/>
    <col min="9455" max="9455" width="16.7109375" style="8" bestFit="1" customWidth="1"/>
    <col min="9456" max="9456" width="15.7109375" style="8" bestFit="1" customWidth="1"/>
    <col min="9457" max="9457" width="16.28515625" style="8" bestFit="1" customWidth="1"/>
    <col min="9458" max="9458" width="17.28515625" style="8" customWidth="1"/>
    <col min="9459" max="9459" width="23.42578125" style="8" bestFit="1" customWidth="1"/>
    <col min="9460" max="9460" width="31.85546875" style="8" bestFit="1" customWidth="1"/>
    <col min="9461" max="9461" width="7.85546875" style="8" bestFit="1" customWidth="1"/>
    <col min="9462" max="9462" width="5.7109375" style="8" bestFit="1" customWidth="1"/>
    <col min="9463" max="9463" width="9.140625" style="8" bestFit="1" customWidth="1"/>
    <col min="9464" max="9464" width="13.5703125" style="8" bestFit="1" customWidth="1"/>
    <col min="9465" max="9693" width="9.140625" style="8"/>
    <col min="9694" max="9694" width="4.42578125" style="8" bestFit="1" customWidth="1"/>
    <col min="9695" max="9695" width="18.28515625" style="8" bestFit="1" customWidth="1"/>
    <col min="9696" max="9696" width="19" style="8" bestFit="1" customWidth="1"/>
    <col min="9697" max="9697" width="15.42578125" style="8" bestFit="1" customWidth="1"/>
    <col min="9698" max="9699" width="12.42578125" style="8" bestFit="1" customWidth="1"/>
    <col min="9700" max="9700" width="7.140625" style="8" bestFit="1" customWidth="1"/>
    <col min="9701" max="9701" width="10.140625" style="8" bestFit="1" customWidth="1"/>
    <col min="9702" max="9702" width="15.85546875" style="8" bestFit="1" customWidth="1"/>
    <col min="9703" max="9703" width="15.140625" style="8" bestFit="1" customWidth="1"/>
    <col min="9704" max="9704" width="18.28515625" style="8" bestFit="1" customWidth="1"/>
    <col min="9705" max="9705" width="13.28515625" style="8" bestFit="1" customWidth="1"/>
    <col min="9706" max="9706" width="19.28515625" style="8" customWidth="1"/>
    <col min="9707" max="9707" width="15.140625" style="8" customWidth="1"/>
    <col min="9708" max="9708" width="21" style="8" bestFit="1" customWidth="1"/>
    <col min="9709" max="9709" width="17.140625" style="8" bestFit="1" customWidth="1"/>
    <col min="9710" max="9710" width="16.85546875" style="8" bestFit="1" customWidth="1"/>
    <col min="9711" max="9711" width="16.7109375" style="8" bestFit="1" customWidth="1"/>
    <col min="9712" max="9712" width="15.7109375" style="8" bestFit="1" customWidth="1"/>
    <col min="9713" max="9713" width="16.28515625" style="8" bestFit="1" customWidth="1"/>
    <col min="9714" max="9714" width="17.28515625" style="8" customWidth="1"/>
    <col min="9715" max="9715" width="23.42578125" style="8" bestFit="1" customWidth="1"/>
    <col min="9716" max="9716" width="31.85546875" style="8" bestFit="1" customWidth="1"/>
    <col min="9717" max="9717" width="7.85546875" style="8" bestFit="1" customWidth="1"/>
    <col min="9718" max="9718" width="5.7109375" style="8" bestFit="1" customWidth="1"/>
    <col min="9719" max="9719" width="9.140625" style="8" bestFit="1" customWidth="1"/>
    <col min="9720" max="9720" width="13.5703125" style="8" bestFit="1" customWidth="1"/>
    <col min="9721" max="9949" width="9.140625" style="8"/>
    <col min="9950" max="9950" width="4.42578125" style="8" bestFit="1" customWidth="1"/>
    <col min="9951" max="9951" width="18.28515625" style="8" bestFit="1" customWidth="1"/>
    <col min="9952" max="9952" width="19" style="8" bestFit="1" customWidth="1"/>
    <col min="9953" max="9953" width="15.42578125" style="8" bestFit="1" customWidth="1"/>
    <col min="9954" max="9955" width="12.42578125" style="8" bestFit="1" customWidth="1"/>
    <col min="9956" max="9956" width="7.140625" style="8" bestFit="1" customWidth="1"/>
    <col min="9957" max="9957" width="10.140625" style="8" bestFit="1" customWidth="1"/>
    <col min="9958" max="9958" width="15.85546875" style="8" bestFit="1" customWidth="1"/>
    <col min="9959" max="9959" width="15.140625" style="8" bestFit="1" customWidth="1"/>
    <col min="9960" max="9960" width="18.28515625" style="8" bestFit="1" customWidth="1"/>
    <col min="9961" max="9961" width="13.28515625" style="8" bestFit="1" customWidth="1"/>
    <col min="9962" max="9962" width="19.28515625" style="8" customWidth="1"/>
    <col min="9963" max="9963" width="15.140625" style="8" customWidth="1"/>
    <col min="9964" max="9964" width="21" style="8" bestFit="1" customWidth="1"/>
    <col min="9965" max="9965" width="17.140625" style="8" bestFit="1" customWidth="1"/>
    <col min="9966" max="9966" width="16.85546875" style="8" bestFit="1" customWidth="1"/>
    <col min="9967" max="9967" width="16.7109375" style="8" bestFit="1" customWidth="1"/>
    <col min="9968" max="9968" width="15.7109375" style="8" bestFit="1" customWidth="1"/>
    <col min="9969" max="9969" width="16.28515625" style="8" bestFit="1" customWidth="1"/>
    <col min="9970" max="9970" width="17.28515625" style="8" customWidth="1"/>
    <col min="9971" max="9971" width="23.42578125" style="8" bestFit="1" customWidth="1"/>
    <col min="9972" max="9972" width="31.85546875" style="8" bestFit="1" customWidth="1"/>
    <col min="9973" max="9973" width="7.85546875" style="8" bestFit="1" customWidth="1"/>
    <col min="9974" max="9974" width="5.7109375" style="8" bestFit="1" customWidth="1"/>
    <col min="9975" max="9975" width="9.140625" style="8" bestFit="1" customWidth="1"/>
    <col min="9976" max="9976" width="13.5703125" style="8" bestFit="1" customWidth="1"/>
    <col min="9977" max="10205" width="9.140625" style="8"/>
    <col min="10206" max="10206" width="4.42578125" style="8" bestFit="1" customWidth="1"/>
    <col min="10207" max="10207" width="18.28515625" style="8" bestFit="1" customWidth="1"/>
    <col min="10208" max="10208" width="19" style="8" bestFit="1" customWidth="1"/>
    <col min="10209" max="10209" width="15.42578125" style="8" bestFit="1" customWidth="1"/>
    <col min="10210" max="10211" width="12.42578125" style="8" bestFit="1" customWidth="1"/>
    <col min="10212" max="10212" width="7.140625" style="8" bestFit="1" customWidth="1"/>
    <col min="10213" max="10213" width="10.140625" style="8" bestFit="1" customWidth="1"/>
    <col min="10214" max="10214" width="15.85546875" style="8" bestFit="1" customWidth="1"/>
    <col min="10215" max="10215" width="15.140625" style="8" bestFit="1" customWidth="1"/>
    <col min="10216" max="10216" width="18.28515625" style="8" bestFit="1" customWidth="1"/>
    <col min="10217" max="10217" width="13.28515625" style="8" bestFit="1" customWidth="1"/>
    <col min="10218" max="10218" width="19.28515625" style="8" customWidth="1"/>
    <col min="10219" max="10219" width="15.140625" style="8" customWidth="1"/>
    <col min="10220" max="10220" width="21" style="8" bestFit="1" customWidth="1"/>
    <col min="10221" max="10221" width="17.140625" style="8" bestFit="1" customWidth="1"/>
    <col min="10222" max="10222" width="16.85546875" style="8" bestFit="1" customWidth="1"/>
    <col min="10223" max="10223" width="16.7109375" style="8" bestFit="1" customWidth="1"/>
    <col min="10224" max="10224" width="15.7109375" style="8" bestFit="1" customWidth="1"/>
    <col min="10225" max="10225" width="16.28515625" style="8" bestFit="1" customWidth="1"/>
    <col min="10226" max="10226" width="17.28515625" style="8" customWidth="1"/>
    <col min="10227" max="10227" width="23.42578125" style="8" bestFit="1" customWidth="1"/>
    <col min="10228" max="10228" width="31.85546875" style="8" bestFit="1" customWidth="1"/>
    <col min="10229" max="10229" width="7.85546875" style="8" bestFit="1" customWidth="1"/>
    <col min="10230" max="10230" width="5.7109375" style="8" bestFit="1" customWidth="1"/>
    <col min="10231" max="10231" width="9.140625" style="8" bestFit="1" customWidth="1"/>
    <col min="10232" max="10232" width="13.5703125" style="8" bestFit="1" customWidth="1"/>
    <col min="10233" max="10461" width="9.140625" style="8"/>
    <col min="10462" max="10462" width="4.42578125" style="8" bestFit="1" customWidth="1"/>
    <col min="10463" max="10463" width="18.28515625" style="8" bestFit="1" customWidth="1"/>
    <col min="10464" max="10464" width="19" style="8" bestFit="1" customWidth="1"/>
    <col min="10465" max="10465" width="15.42578125" style="8" bestFit="1" customWidth="1"/>
    <col min="10466" max="10467" width="12.42578125" style="8" bestFit="1" customWidth="1"/>
    <col min="10468" max="10468" width="7.140625" style="8" bestFit="1" customWidth="1"/>
    <col min="10469" max="10469" width="10.140625" style="8" bestFit="1" customWidth="1"/>
    <col min="10470" max="10470" width="15.85546875" style="8" bestFit="1" customWidth="1"/>
    <col min="10471" max="10471" width="15.140625" style="8" bestFit="1" customWidth="1"/>
    <col min="10472" max="10472" width="18.28515625" style="8" bestFit="1" customWidth="1"/>
    <col min="10473" max="10473" width="13.28515625" style="8" bestFit="1" customWidth="1"/>
    <col min="10474" max="10474" width="19.28515625" style="8" customWidth="1"/>
    <col min="10475" max="10475" width="15.140625" style="8" customWidth="1"/>
    <col min="10476" max="10476" width="21" style="8" bestFit="1" customWidth="1"/>
    <col min="10477" max="10477" width="17.140625" style="8" bestFit="1" customWidth="1"/>
    <col min="10478" max="10478" width="16.85546875" style="8" bestFit="1" customWidth="1"/>
    <col min="10479" max="10479" width="16.7109375" style="8" bestFit="1" customWidth="1"/>
    <col min="10480" max="10480" width="15.7109375" style="8" bestFit="1" customWidth="1"/>
    <col min="10481" max="10481" width="16.28515625" style="8" bestFit="1" customWidth="1"/>
    <col min="10482" max="10482" width="17.28515625" style="8" customWidth="1"/>
    <col min="10483" max="10483" width="23.42578125" style="8" bestFit="1" customWidth="1"/>
    <col min="10484" max="10484" width="31.85546875" style="8" bestFit="1" customWidth="1"/>
    <col min="10485" max="10485" width="7.85546875" style="8" bestFit="1" customWidth="1"/>
    <col min="10486" max="10486" width="5.7109375" style="8" bestFit="1" customWidth="1"/>
    <col min="10487" max="10487" width="9.140625" style="8" bestFit="1" customWidth="1"/>
    <col min="10488" max="10488" width="13.5703125" style="8" bestFit="1" customWidth="1"/>
    <col min="10489" max="10717" width="9.140625" style="8"/>
    <col min="10718" max="10718" width="4.42578125" style="8" bestFit="1" customWidth="1"/>
    <col min="10719" max="10719" width="18.28515625" style="8" bestFit="1" customWidth="1"/>
    <col min="10720" max="10720" width="19" style="8" bestFit="1" customWidth="1"/>
    <col min="10721" max="10721" width="15.42578125" style="8" bestFit="1" customWidth="1"/>
    <col min="10722" max="10723" width="12.42578125" style="8" bestFit="1" customWidth="1"/>
    <col min="10724" max="10724" width="7.140625" style="8" bestFit="1" customWidth="1"/>
    <col min="10725" max="10725" width="10.140625" style="8" bestFit="1" customWidth="1"/>
    <col min="10726" max="10726" width="15.85546875" style="8" bestFit="1" customWidth="1"/>
    <col min="10727" max="10727" width="15.140625" style="8" bestFit="1" customWidth="1"/>
    <col min="10728" max="10728" width="18.28515625" style="8" bestFit="1" customWidth="1"/>
    <col min="10729" max="10729" width="13.28515625" style="8" bestFit="1" customWidth="1"/>
    <col min="10730" max="10730" width="19.28515625" style="8" customWidth="1"/>
    <col min="10731" max="10731" width="15.140625" style="8" customWidth="1"/>
    <col min="10732" max="10732" width="21" style="8" bestFit="1" customWidth="1"/>
    <col min="10733" max="10733" width="17.140625" style="8" bestFit="1" customWidth="1"/>
    <col min="10734" max="10734" width="16.85546875" style="8" bestFit="1" customWidth="1"/>
    <col min="10735" max="10735" width="16.7109375" style="8" bestFit="1" customWidth="1"/>
    <col min="10736" max="10736" width="15.7109375" style="8" bestFit="1" customWidth="1"/>
    <col min="10737" max="10737" width="16.28515625" style="8" bestFit="1" customWidth="1"/>
    <col min="10738" max="10738" width="17.28515625" style="8" customWidth="1"/>
    <col min="10739" max="10739" width="23.42578125" style="8" bestFit="1" customWidth="1"/>
    <col min="10740" max="10740" width="31.85546875" style="8" bestFit="1" customWidth="1"/>
    <col min="10741" max="10741" width="7.85546875" style="8" bestFit="1" customWidth="1"/>
    <col min="10742" max="10742" width="5.7109375" style="8" bestFit="1" customWidth="1"/>
    <col min="10743" max="10743" width="9.140625" style="8" bestFit="1" customWidth="1"/>
    <col min="10744" max="10744" width="13.5703125" style="8" bestFit="1" customWidth="1"/>
    <col min="10745" max="10973" width="9.140625" style="8"/>
    <col min="10974" max="10974" width="4.42578125" style="8" bestFit="1" customWidth="1"/>
    <col min="10975" max="10975" width="18.28515625" style="8" bestFit="1" customWidth="1"/>
    <col min="10976" max="10976" width="19" style="8" bestFit="1" customWidth="1"/>
    <col min="10977" max="10977" width="15.42578125" style="8" bestFit="1" customWidth="1"/>
    <col min="10978" max="10979" width="12.42578125" style="8" bestFit="1" customWidth="1"/>
    <col min="10980" max="10980" width="7.140625" style="8" bestFit="1" customWidth="1"/>
    <col min="10981" max="10981" width="10.140625" style="8" bestFit="1" customWidth="1"/>
    <col min="10982" max="10982" width="15.85546875" style="8" bestFit="1" customWidth="1"/>
    <col min="10983" max="10983" width="15.140625" style="8" bestFit="1" customWidth="1"/>
    <col min="10984" max="10984" width="18.28515625" style="8" bestFit="1" customWidth="1"/>
    <col min="10985" max="10985" width="13.28515625" style="8" bestFit="1" customWidth="1"/>
    <col min="10986" max="10986" width="19.28515625" style="8" customWidth="1"/>
    <col min="10987" max="10987" width="15.140625" style="8" customWidth="1"/>
    <col min="10988" max="10988" width="21" style="8" bestFit="1" customWidth="1"/>
    <col min="10989" max="10989" width="17.140625" style="8" bestFit="1" customWidth="1"/>
    <col min="10990" max="10990" width="16.85546875" style="8" bestFit="1" customWidth="1"/>
    <col min="10991" max="10991" width="16.7109375" style="8" bestFit="1" customWidth="1"/>
    <col min="10992" max="10992" width="15.7109375" style="8" bestFit="1" customWidth="1"/>
    <col min="10993" max="10993" width="16.28515625" style="8" bestFit="1" customWidth="1"/>
    <col min="10994" max="10994" width="17.28515625" style="8" customWidth="1"/>
    <col min="10995" max="10995" width="23.42578125" style="8" bestFit="1" customWidth="1"/>
    <col min="10996" max="10996" width="31.85546875" style="8" bestFit="1" customWidth="1"/>
    <col min="10997" max="10997" width="7.85546875" style="8" bestFit="1" customWidth="1"/>
    <col min="10998" max="10998" width="5.7109375" style="8" bestFit="1" customWidth="1"/>
    <col min="10999" max="10999" width="9.140625" style="8" bestFit="1" customWidth="1"/>
    <col min="11000" max="11000" width="13.5703125" style="8" bestFit="1" customWidth="1"/>
    <col min="11001" max="11229" width="9.140625" style="8"/>
    <col min="11230" max="11230" width="4.42578125" style="8" bestFit="1" customWidth="1"/>
    <col min="11231" max="11231" width="18.28515625" style="8" bestFit="1" customWidth="1"/>
    <col min="11232" max="11232" width="19" style="8" bestFit="1" customWidth="1"/>
    <col min="11233" max="11233" width="15.42578125" style="8" bestFit="1" customWidth="1"/>
    <col min="11234" max="11235" width="12.42578125" style="8" bestFit="1" customWidth="1"/>
    <col min="11236" max="11236" width="7.140625" style="8" bestFit="1" customWidth="1"/>
    <col min="11237" max="11237" width="10.140625" style="8" bestFit="1" customWidth="1"/>
    <col min="11238" max="11238" width="15.85546875" style="8" bestFit="1" customWidth="1"/>
    <col min="11239" max="11239" width="15.140625" style="8" bestFit="1" customWidth="1"/>
    <col min="11240" max="11240" width="18.28515625" style="8" bestFit="1" customWidth="1"/>
    <col min="11241" max="11241" width="13.28515625" style="8" bestFit="1" customWidth="1"/>
    <col min="11242" max="11242" width="19.28515625" style="8" customWidth="1"/>
    <col min="11243" max="11243" width="15.140625" style="8" customWidth="1"/>
    <col min="11244" max="11244" width="21" style="8" bestFit="1" customWidth="1"/>
    <col min="11245" max="11245" width="17.140625" style="8" bestFit="1" customWidth="1"/>
    <col min="11246" max="11246" width="16.85546875" style="8" bestFit="1" customWidth="1"/>
    <col min="11247" max="11247" width="16.7109375" style="8" bestFit="1" customWidth="1"/>
    <col min="11248" max="11248" width="15.7109375" style="8" bestFit="1" customWidth="1"/>
    <col min="11249" max="11249" width="16.28515625" style="8" bestFit="1" customWidth="1"/>
    <col min="11250" max="11250" width="17.28515625" style="8" customWidth="1"/>
    <col min="11251" max="11251" width="23.42578125" style="8" bestFit="1" customWidth="1"/>
    <col min="11252" max="11252" width="31.85546875" style="8" bestFit="1" customWidth="1"/>
    <col min="11253" max="11253" width="7.85546875" style="8" bestFit="1" customWidth="1"/>
    <col min="11254" max="11254" width="5.7109375" style="8" bestFit="1" customWidth="1"/>
    <col min="11255" max="11255" width="9.140625" style="8" bestFit="1" customWidth="1"/>
    <col min="11256" max="11256" width="13.5703125" style="8" bestFit="1" customWidth="1"/>
    <col min="11257" max="11485" width="9.140625" style="8"/>
    <col min="11486" max="11486" width="4.42578125" style="8" bestFit="1" customWidth="1"/>
    <col min="11487" max="11487" width="18.28515625" style="8" bestFit="1" customWidth="1"/>
    <col min="11488" max="11488" width="19" style="8" bestFit="1" customWidth="1"/>
    <col min="11489" max="11489" width="15.42578125" style="8" bestFit="1" customWidth="1"/>
    <col min="11490" max="11491" width="12.42578125" style="8" bestFit="1" customWidth="1"/>
    <col min="11492" max="11492" width="7.140625" style="8" bestFit="1" customWidth="1"/>
    <col min="11493" max="11493" width="10.140625" style="8" bestFit="1" customWidth="1"/>
    <col min="11494" max="11494" width="15.85546875" style="8" bestFit="1" customWidth="1"/>
    <col min="11495" max="11495" width="15.140625" style="8" bestFit="1" customWidth="1"/>
    <col min="11496" max="11496" width="18.28515625" style="8" bestFit="1" customWidth="1"/>
    <col min="11497" max="11497" width="13.28515625" style="8" bestFit="1" customWidth="1"/>
    <col min="11498" max="11498" width="19.28515625" style="8" customWidth="1"/>
    <col min="11499" max="11499" width="15.140625" style="8" customWidth="1"/>
    <col min="11500" max="11500" width="21" style="8" bestFit="1" customWidth="1"/>
    <col min="11501" max="11501" width="17.140625" style="8" bestFit="1" customWidth="1"/>
    <col min="11502" max="11502" width="16.85546875" style="8" bestFit="1" customWidth="1"/>
    <col min="11503" max="11503" width="16.7109375" style="8" bestFit="1" customWidth="1"/>
    <col min="11504" max="11504" width="15.7109375" style="8" bestFit="1" customWidth="1"/>
    <col min="11505" max="11505" width="16.28515625" style="8" bestFit="1" customWidth="1"/>
    <col min="11506" max="11506" width="17.28515625" style="8" customWidth="1"/>
    <col min="11507" max="11507" width="23.42578125" style="8" bestFit="1" customWidth="1"/>
    <col min="11508" max="11508" width="31.85546875" style="8" bestFit="1" customWidth="1"/>
    <col min="11509" max="11509" width="7.85546875" style="8" bestFit="1" customWidth="1"/>
    <col min="11510" max="11510" width="5.7109375" style="8" bestFit="1" customWidth="1"/>
    <col min="11511" max="11511" width="9.140625" style="8" bestFit="1" customWidth="1"/>
    <col min="11512" max="11512" width="13.5703125" style="8" bestFit="1" customWidth="1"/>
    <col min="11513" max="11741" width="9.140625" style="8"/>
    <col min="11742" max="11742" width="4.42578125" style="8" bestFit="1" customWidth="1"/>
    <col min="11743" max="11743" width="18.28515625" style="8" bestFit="1" customWidth="1"/>
    <col min="11744" max="11744" width="19" style="8" bestFit="1" customWidth="1"/>
    <col min="11745" max="11745" width="15.42578125" style="8" bestFit="1" customWidth="1"/>
    <col min="11746" max="11747" width="12.42578125" style="8" bestFit="1" customWidth="1"/>
    <col min="11748" max="11748" width="7.140625" style="8" bestFit="1" customWidth="1"/>
    <col min="11749" max="11749" width="10.140625" style="8" bestFit="1" customWidth="1"/>
    <col min="11750" max="11750" width="15.85546875" style="8" bestFit="1" customWidth="1"/>
    <col min="11751" max="11751" width="15.140625" style="8" bestFit="1" customWidth="1"/>
    <col min="11752" max="11752" width="18.28515625" style="8" bestFit="1" customWidth="1"/>
    <col min="11753" max="11753" width="13.28515625" style="8" bestFit="1" customWidth="1"/>
    <col min="11754" max="11754" width="19.28515625" style="8" customWidth="1"/>
    <col min="11755" max="11755" width="15.140625" style="8" customWidth="1"/>
    <col min="11756" max="11756" width="21" style="8" bestFit="1" customWidth="1"/>
    <col min="11757" max="11757" width="17.140625" style="8" bestFit="1" customWidth="1"/>
    <col min="11758" max="11758" width="16.85546875" style="8" bestFit="1" customWidth="1"/>
    <col min="11759" max="11759" width="16.7109375" style="8" bestFit="1" customWidth="1"/>
    <col min="11760" max="11760" width="15.7109375" style="8" bestFit="1" customWidth="1"/>
    <col min="11761" max="11761" width="16.28515625" style="8" bestFit="1" customWidth="1"/>
    <col min="11762" max="11762" width="17.28515625" style="8" customWidth="1"/>
    <col min="11763" max="11763" width="23.42578125" style="8" bestFit="1" customWidth="1"/>
    <col min="11764" max="11764" width="31.85546875" style="8" bestFit="1" customWidth="1"/>
    <col min="11765" max="11765" width="7.85546875" style="8" bestFit="1" customWidth="1"/>
    <col min="11766" max="11766" width="5.7109375" style="8" bestFit="1" customWidth="1"/>
    <col min="11767" max="11767" width="9.140625" style="8" bestFit="1" customWidth="1"/>
    <col min="11768" max="11768" width="13.5703125" style="8" bestFit="1" customWidth="1"/>
    <col min="11769" max="11997" width="9.140625" style="8"/>
    <col min="11998" max="11998" width="4.42578125" style="8" bestFit="1" customWidth="1"/>
    <col min="11999" max="11999" width="18.28515625" style="8" bestFit="1" customWidth="1"/>
    <col min="12000" max="12000" width="19" style="8" bestFit="1" customWidth="1"/>
    <col min="12001" max="12001" width="15.42578125" style="8" bestFit="1" customWidth="1"/>
    <col min="12002" max="12003" width="12.42578125" style="8" bestFit="1" customWidth="1"/>
    <col min="12004" max="12004" width="7.140625" style="8" bestFit="1" customWidth="1"/>
    <col min="12005" max="12005" width="10.140625" style="8" bestFit="1" customWidth="1"/>
    <col min="12006" max="12006" width="15.85546875" style="8" bestFit="1" customWidth="1"/>
    <col min="12007" max="12007" width="15.140625" style="8" bestFit="1" customWidth="1"/>
    <col min="12008" max="12008" width="18.28515625" style="8" bestFit="1" customWidth="1"/>
    <col min="12009" max="12009" width="13.28515625" style="8" bestFit="1" customWidth="1"/>
    <col min="12010" max="12010" width="19.28515625" style="8" customWidth="1"/>
    <col min="12011" max="12011" width="15.140625" style="8" customWidth="1"/>
    <col min="12012" max="12012" width="21" style="8" bestFit="1" customWidth="1"/>
    <col min="12013" max="12013" width="17.140625" style="8" bestFit="1" customWidth="1"/>
    <col min="12014" max="12014" width="16.85546875" style="8" bestFit="1" customWidth="1"/>
    <col min="12015" max="12015" width="16.7109375" style="8" bestFit="1" customWidth="1"/>
    <col min="12016" max="12016" width="15.7109375" style="8" bestFit="1" customWidth="1"/>
    <col min="12017" max="12017" width="16.28515625" style="8" bestFit="1" customWidth="1"/>
    <col min="12018" max="12018" width="17.28515625" style="8" customWidth="1"/>
    <col min="12019" max="12019" width="23.42578125" style="8" bestFit="1" customWidth="1"/>
    <col min="12020" max="12020" width="31.85546875" style="8" bestFit="1" customWidth="1"/>
    <col min="12021" max="12021" width="7.85546875" style="8" bestFit="1" customWidth="1"/>
    <col min="12022" max="12022" width="5.7109375" style="8" bestFit="1" customWidth="1"/>
    <col min="12023" max="12023" width="9.140625" style="8" bestFit="1" customWidth="1"/>
    <col min="12024" max="12024" width="13.5703125" style="8" bestFit="1" customWidth="1"/>
    <col min="12025" max="12253" width="9.140625" style="8"/>
    <col min="12254" max="12254" width="4.42578125" style="8" bestFit="1" customWidth="1"/>
    <col min="12255" max="12255" width="18.28515625" style="8" bestFit="1" customWidth="1"/>
    <col min="12256" max="12256" width="19" style="8" bestFit="1" customWidth="1"/>
    <col min="12257" max="12257" width="15.42578125" style="8" bestFit="1" customWidth="1"/>
    <col min="12258" max="12259" width="12.42578125" style="8" bestFit="1" customWidth="1"/>
    <col min="12260" max="12260" width="7.140625" style="8" bestFit="1" customWidth="1"/>
    <col min="12261" max="12261" width="10.140625" style="8" bestFit="1" customWidth="1"/>
    <col min="12262" max="12262" width="15.85546875" style="8" bestFit="1" customWidth="1"/>
    <col min="12263" max="12263" width="15.140625" style="8" bestFit="1" customWidth="1"/>
    <col min="12264" max="12264" width="18.28515625" style="8" bestFit="1" customWidth="1"/>
    <col min="12265" max="12265" width="13.28515625" style="8" bestFit="1" customWidth="1"/>
    <col min="12266" max="12266" width="19.28515625" style="8" customWidth="1"/>
    <col min="12267" max="12267" width="15.140625" style="8" customWidth="1"/>
    <col min="12268" max="12268" width="21" style="8" bestFit="1" customWidth="1"/>
    <col min="12269" max="12269" width="17.140625" style="8" bestFit="1" customWidth="1"/>
    <col min="12270" max="12270" width="16.85546875" style="8" bestFit="1" customWidth="1"/>
    <col min="12271" max="12271" width="16.7109375" style="8" bestFit="1" customWidth="1"/>
    <col min="12272" max="12272" width="15.7109375" style="8" bestFit="1" customWidth="1"/>
    <col min="12273" max="12273" width="16.28515625" style="8" bestFit="1" customWidth="1"/>
    <col min="12274" max="12274" width="17.28515625" style="8" customWidth="1"/>
    <col min="12275" max="12275" width="23.42578125" style="8" bestFit="1" customWidth="1"/>
    <col min="12276" max="12276" width="31.85546875" style="8" bestFit="1" customWidth="1"/>
    <col min="12277" max="12277" width="7.85546875" style="8" bestFit="1" customWidth="1"/>
    <col min="12278" max="12278" width="5.7109375" style="8" bestFit="1" customWidth="1"/>
    <col min="12279" max="12279" width="9.140625" style="8" bestFit="1" customWidth="1"/>
    <col min="12280" max="12280" width="13.5703125" style="8" bestFit="1" customWidth="1"/>
    <col min="12281" max="12509" width="9.140625" style="8"/>
    <col min="12510" max="12510" width="4.42578125" style="8" bestFit="1" customWidth="1"/>
    <col min="12511" max="12511" width="18.28515625" style="8" bestFit="1" customWidth="1"/>
    <col min="12512" max="12512" width="19" style="8" bestFit="1" customWidth="1"/>
    <col min="12513" max="12513" width="15.42578125" style="8" bestFit="1" customWidth="1"/>
    <col min="12514" max="12515" width="12.42578125" style="8" bestFit="1" customWidth="1"/>
    <col min="12516" max="12516" width="7.140625" style="8" bestFit="1" customWidth="1"/>
    <col min="12517" max="12517" width="10.140625" style="8" bestFit="1" customWidth="1"/>
    <col min="12518" max="12518" width="15.85546875" style="8" bestFit="1" customWidth="1"/>
    <col min="12519" max="12519" width="15.140625" style="8" bestFit="1" customWidth="1"/>
    <col min="12520" max="12520" width="18.28515625" style="8" bestFit="1" customWidth="1"/>
    <col min="12521" max="12521" width="13.28515625" style="8" bestFit="1" customWidth="1"/>
    <col min="12522" max="12522" width="19.28515625" style="8" customWidth="1"/>
    <col min="12523" max="12523" width="15.140625" style="8" customWidth="1"/>
    <col min="12524" max="12524" width="21" style="8" bestFit="1" customWidth="1"/>
    <col min="12525" max="12525" width="17.140625" style="8" bestFit="1" customWidth="1"/>
    <col min="12526" max="12526" width="16.85546875" style="8" bestFit="1" customWidth="1"/>
    <col min="12527" max="12527" width="16.7109375" style="8" bestFit="1" customWidth="1"/>
    <col min="12528" max="12528" width="15.7109375" style="8" bestFit="1" customWidth="1"/>
    <col min="12529" max="12529" width="16.28515625" style="8" bestFit="1" customWidth="1"/>
    <col min="12530" max="12530" width="17.28515625" style="8" customWidth="1"/>
    <col min="12531" max="12531" width="23.42578125" style="8" bestFit="1" customWidth="1"/>
    <col min="12532" max="12532" width="31.85546875" style="8" bestFit="1" customWidth="1"/>
    <col min="12533" max="12533" width="7.85546875" style="8" bestFit="1" customWidth="1"/>
    <col min="12534" max="12534" width="5.7109375" style="8" bestFit="1" customWidth="1"/>
    <col min="12535" max="12535" width="9.140625" style="8" bestFit="1" customWidth="1"/>
    <col min="12536" max="12536" width="13.5703125" style="8" bestFit="1" customWidth="1"/>
    <col min="12537" max="12765" width="9.140625" style="8"/>
    <col min="12766" max="12766" width="4.42578125" style="8" bestFit="1" customWidth="1"/>
    <col min="12767" max="12767" width="18.28515625" style="8" bestFit="1" customWidth="1"/>
    <col min="12768" max="12768" width="19" style="8" bestFit="1" customWidth="1"/>
    <col min="12769" max="12769" width="15.42578125" style="8" bestFit="1" customWidth="1"/>
    <col min="12770" max="12771" width="12.42578125" style="8" bestFit="1" customWidth="1"/>
    <col min="12772" max="12772" width="7.140625" style="8" bestFit="1" customWidth="1"/>
    <col min="12773" max="12773" width="10.140625" style="8" bestFit="1" customWidth="1"/>
    <col min="12774" max="12774" width="15.85546875" style="8" bestFit="1" customWidth="1"/>
    <col min="12775" max="12775" width="15.140625" style="8" bestFit="1" customWidth="1"/>
    <col min="12776" max="12776" width="18.28515625" style="8" bestFit="1" customWidth="1"/>
    <col min="12777" max="12777" width="13.28515625" style="8" bestFit="1" customWidth="1"/>
    <col min="12778" max="12778" width="19.28515625" style="8" customWidth="1"/>
    <col min="12779" max="12779" width="15.140625" style="8" customWidth="1"/>
    <col min="12780" max="12780" width="21" style="8" bestFit="1" customWidth="1"/>
    <col min="12781" max="12781" width="17.140625" style="8" bestFit="1" customWidth="1"/>
    <col min="12782" max="12782" width="16.85546875" style="8" bestFit="1" customWidth="1"/>
    <col min="12783" max="12783" width="16.7109375" style="8" bestFit="1" customWidth="1"/>
    <col min="12784" max="12784" width="15.7109375" style="8" bestFit="1" customWidth="1"/>
    <col min="12785" max="12785" width="16.28515625" style="8" bestFit="1" customWidth="1"/>
    <col min="12786" max="12786" width="17.28515625" style="8" customWidth="1"/>
    <col min="12787" max="12787" width="23.42578125" style="8" bestFit="1" customWidth="1"/>
    <col min="12788" max="12788" width="31.85546875" style="8" bestFit="1" customWidth="1"/>
    <col min="12789" max="12789" width="7.85546875" style="8" bestFit="1" customWidth="1"/>
    <col min="12790" max="12790" width="5.7109375" style="8" bestFit="1" customWidth="1"/>
    <col min="12791" max="12791" width="9.140625" style="8" bestFit="1" customWidth="1"/>
    <col min="12792" max="12792" width="13.5703125" style="8" bestFit="1" customWidth="1"/>
    <col min="12793" max="13021" width="9.140625" style="8"/>
    <col min="13022" max="13022" width="4.42578125" style="8" bestFit="1" customWidth="1"/>
    <col min="13023" max="13023" width="18.28515625" style="8" bestFit="1" customWidth="1"/>
    <col min="13024" max="13024" width="19" style="8" bestFit="1" customWidth="1"/>
    <col min="13025" max="13025" width="15.42578125" style="8" bestFit="1" customWidth="1"/>
    <col min="13026" max="13027" width="12.42578125" style="8" bestFit="1" customWidth="1"/>
    <col min="13028" max="13028" width="7.140625" style="8" bestFit="1" customWidth="1"/>
    <col min="13029" max="13029" width="10.140625" style="8" bestFit="1" customWidth="1"/>
    <col min="13030" max="13030" width="15.85546875" style="8" bestFit="1" customWidth="1"/>
    <col min="13031" max="13031" width="15.140625" style="8" bestFit="1" customWidth="1"/>
    <col min="13032" max="13032" width="18.28515625" style="8" bestFit="1" customWidth="1"/>
    <col min="13033" max="13033" width="13.28515625" style="8" bestFit="1" customWidth="1"/>
    <col min="13034" max="13034" width="19.28515625" style="8" customWidth="1"/>
    <col min="13035" max="13035" width="15.140625" style="8" customWidth="1"/>
    <col min="13036" max="13036" width="21" style="8" bestFit="1" customWidth="1"/>
    <col min="13037" max="13037" width="17.140625" style="8" bestFit="1" customWidth="1"/>
    <col min="13038" max="13038" width="16.85546875" style="8" bestFit="1" customWidth="1"/>
    <col min="13039" max="13039" width="16.7109375" style="8" bestFit="1" customWidth="1"/>
    <col min="13040" max="13040" width="15.7109375" style="8" bestFit="1" customWidth="1"/>
    <col min="13041" max="13041" width="16.28515625" style="8" bestFit="1" customWidth="1"/>
    <col min="13042" max="13042" width="17.28515625" style="8" customWidth="1"/>
    <col min="13043" max="13043" width="23.42578125" style="8" bestFit="1" customWidth="1"/>
    <col min="13044" max="13044" width="31.85546875" style="8" bestFit="1" customWidth="1"/>
    <col min="13045" max="13045" width="7.85546875" style="8" bestFit="1" customWidth="1"/>
    <col min="13046" max="13046" width="5.7109375" style="8" bestFit="1" customWidth="1"/>
    <col min="13047" max="13047" width="9.140625" style="8" bestFit="1" customWidth="1"/>
    <col min="13048" max="13048" width="13.5703125" style="8" bestFit="1" customWidth="1"/>
    <col min="13049" max="13277" width="9.140625" style="8"/>
    <col min="13278" max="13278" width="4.42578125" style="8" bestFit="1" customWidth="1"/>
    <col min="13279" max="13279" width="18.28515625" style="8" bestFit="1" customWidth="1"/>
    <col min="13280" max="13280" width="19" style="8" bestFit="1" customWidth="1"/>
    <col min="13281" max="13281" width="15.42578125" style="8" bestFit="1" customWidth="1"/>
    <col min="13282" max="13283" width="12.42578125" style="8" bestFit="1" customWidth="1"/>
    <col min="13284" max="13284" width="7.140625" style="8" bestFit="1" customWidth="1"/>
    <col min="13285" max="13285" width="10.140625" style="8" bestFit="1" customWidth="1"/>
    <col min="13286" max="13286" width="15.85546875" style="8" bestFit="1" customWidth="1"/>
    <col min="13287" max="13287" width="15.140625" style="8" bestFit="1" customWidth="1"/>
    <col min="13288" max="13288" width="18.28515625" style="8" bestFit="1" customWidth="1"/>
    <col min="13289" max="13289" width="13.28515625" style="8" bestFit="1" customWidth="1"/>
    <col min="13290" max="13290" width="19.28515625" style="8" customWidth="1"/>
    <col min="13291" max="13291" width="15.140625" style="8" customWidth="1"/>
    <col min="13292" max="13292" width="21" style="8" bestFit="1" customWidth="1"/>
    <col min="13293" max="13293" width="17.140625" style="8" bestFit="1" customWidth="1"/>
    <col min="13294" max="13294" width="16.85546875" style="8" bestFit="1" customWidth="1"/>
    <col min="13295" max="13295" width="16.7109375" style="8" bestFit="1" customWidth="1"/>
    <col min="13296" max="13296" width="15.7109375" style="8" bestFit="1" customWidth="1"/>
    <col min="13297" max="13297" width="16.28515625" style="8" bestFit="1" customWidth="1"/>
    <col min="13298" max="13298" width="17.28515625" style="8" customWidth="1"/>
    <col min="13299" max="13299" width="23.42578125" style="8" bestFit="1" customWidth="1"/>
    <col min="13300" max="13300" width="31.85546875" style="8" bestFit="1" customWidth="1"/>
    <col min="13301" max="13301" width="7.85546875" style="8" bestFit="1" customWidth="1"/>
    <col min="13302" max="13302" width="5.7109375" style="8" bestFit="1" customWidth="1"/>
    <col min="13303" max="13303" width="9.140625" style="8" bestFit="1" customWidth="1"/>
    <col min="13304" max="13304" width="13.5703125" style="8" bestFit="1" customWidth="1"/>
    <col min="13305" max="13533" width="9.140625" style="8"/>
    <col min="13534" max="13534" width="4.42578125" style="8" bestFit="1" customWidth="1"/>
    <col min="13535" max="13535" width="18.28515625" style="8" bestFit="1" customWidth="1"/>
    <col min="13536" max="13536" width="19" style="8" bestFit="1" customWidth="1"/>
    <col min="13537" max="13537" width="15.42578125" style="8" bestFit="1" customWidth="1"/>
    <col min="13538" max="13539" width="12.42578125" style="8" bestFit="1" customWidth="1"/>
    <col min="13540" max="13540" width="7.140625" style="8" bestFit="1" customWidth="1"/>
    <col min="13541" max="13541" width="10.140625" style="8" bestFit="1" customWidth="1"/>
    <col min="13542" max="13542" width="15.85546875" style="8" bestFit="1" customWidth="1"/>
    <col min="13543" max="13543" width="15.140625" style="8" bestFit="1" customWidth="1"/>
    <col min="13544" max="13544" width="18.28515625" style="8" bestFit="1" customWidth="1"/>
    <col min="13545" max="13545" width="13.28515625" style="8" bestFit="1" customWidth="1"/>
    <col min="13546" max="13546" width="19.28515625" style="8" customWidth="1"/>
    <col min="13547" max="13547" width="15.140625" style="8" customWidth="1"/>
    <col min="13548" max="13548" width="21" style="8" bestFit="1" customWidth="1"/>
    <col min="13549" max="13549" width="17.140625" style="8" bestFit="1" customWidth="1"/>
    <col min="13550" max="13550" width="16.85546875" style="8" bestFit="1" customWidth="1"/>
    <col min="13551" max="13551" width="16.7109375" style="8" bestFit="1" customWidth="1"/>
    <col min="13552" max="13552" width="15.7109375" style="8" bestFit="1" customWidth="1"/>
    <col min="13553" max="13553" width="16.28515625" style="8" bestFit="1" customWidth="1"/>
    <col min="13554" max="13554" width="17.28515625" style="8" customWidth="1"/>
    <col min="13555" max="13555" width="23.42578125" style="8" bestFit="1" customWidth="1"/>
    <col min="13556" max="13556" width="31.85546875" style="8" bestFit="1" customWidth="1"/>
    <col min="13557" max="13557" width="7.85546875" style="8" bestFit="1" customWidth="1"/>
    <col min="13558" max="13558" width="5.7109375" style="8" bestFit="1" customWidth="1"/>
    <col min="13559" max="13559" width="9.140625" style="8" bestFit="1" customWidth="1"/>
    <col min="13560" max="13560" width="13.5703125" style="8" bestFit="1" customWidth="1"/>
    <col min="13561" max="13789" width="9.140625" style="8"/>
    <col min="13790" max="13790" width="4.42578125" style="8" bestFit="1" customWidth="1"/>
    <col min="13791" max="13791" width="18.28515625" style="8" bestFit="1" customWidth="1"/>
    <col min="13792" max="13792" width="19" style="8" bestFit="1" customWidth="1"/>
    <col min="13793" max="13793" width="15.42578125" style="8" bestFit="1" customWidth="1"/>
    <col min="13794" max="13795" width="12.42578125" style="8" bestFit="1" customWidth="1"/>
    <col min="13796" max="13796" width="7.140625" style="8" bestFit="1" customWidth="1"/>
    <col min="13797" max="13797" width="10.140625" style="8" bestFit="1" customWidth="1"/>
    <col min="13798" max="13798" width="15.85546875" style="8" bestFit="1" customWidth="1"/>
    <col min="13799" max="13799" width="15.140625" style="8" bestFit="1" customWidth="1"/>
    <col min="13800" max="13800" width="18.28515625" style="8" bestFit="1" customWidth="1"/>
    <col min="13801" max="13801" width="13.28515625" style="8" bestFit="1" customWidth="1"/>
    <col min="13802" max="13802" width="19.28515625" style="8" customWidth="1"/>
    <col min="13803" max="13803" width="15.140625" style="8" customWidth="1"/>
    <col min="13804" max="13804" width="21" style="8" bestFit="1" customWidth="1"/>
    <col min="13805" max="13805" width="17.140625" style="8" bestFit="1" customWidth="1"/>
    <col min="13806" max="13806" width="16.85546875" style="8" bestFit="1" customWidth="1"/>
    <col min="13807" max="13807" width="16.7109375" style="8" bestFit="1" customWidth="1"/>
    <col min="13808" max="13808" width="15.7109375" style="8" bestFit="1" customWidth="1"/>
    <col min="13809" max="13809" width="16.28515625" style="8" bestFit="1" customWidth="1"/>
    <col min="13810" max="13810" width="17.28515625" style="8" customWidth="1"/>
    <col min="13811" max="13811" width="23.42578125" style="8" bestFit="1" customWidth="1"/>
    <col min="13812" max="13812" width="31.85546875" style="8" bestFit="1" customWidth="1"/>
    <col min="13813" max="13813" width="7.85546875" style="8" bestFit="1" customWidth="1"/>
    <col min="13814" max="13814" width="5.7109375" style="8" bestFit="1" customWidth="1"/>
    <col min="13815" max="13815" width="9.140625" style="8" bestFit="1" customWidth="1"/>
    <col min="13816" max="13816" width="13.5703125" style="8" bestFit="1" customWidth="1"/>
    <col min="13817" max="14045" width="9.140625" style="8"/>
    <col min="14046" max="14046" width="4.42578125" style="8" bestFit="1" customWidth="1"/>
    <col min="14047" max="14047" width="18.28515625" style="8" bestFit="1" customWidth="1"/>
    <col min="14048" max="14048" width="19" style="8" bestFit="1" customWidth="1"/>
    <col min="14049" max="14049" width="15.42578125" style="8" bestFit="1" customWidth="1"/>
    <col min="14050" max="14051" width="12.42578125" style="8" bestFit="1" customWidth="1"/>
    <col min="14052" max="14052" width="7.140625" style="8" bestFit="1" customWidth="1"/>
    <col min="14053" max="14053" width="10.140625" style="8" bestFit="1" customWidth="1"/>
    <col min="14054" max="14054" width="15.85546875" style="8" bestFit="1" customWidth="1"/>
    <col min="14055" max="14055" width="15.140625" style="8" bestFit="1" customWidth="1"/>
    <col min="14056" max="14056" width="18.28515625" style="8" bestFit="1" customWidth="1"/>
    <col min="14057" max="14057" width="13.28515625" style="8" bestFit="1" customWidth="1"/>
    <col min="14058" max="14058" width="19.28515625" style="8" customWidth="1"/>
    <col min="14059" max="14059" width="15.140625" style="8" customWidth="1"/>
    <col min="14060" max="14060" width="21" style="8" bestFit="1" customWidth="1"/>
    <col min="14061" max="14061" width="17.140625" style="8" bestFit="1" customWidth="1"/>
    <col min="14062" max="14062" width="16.85546875" style="8" bestFit="1" customWidth="1"/>
    <col min="14063" max="14063" width="16.7109375" style="8" bestFit="1" customWidth="1"/>
    <col min="14064" max="14064" width="15.7109375" style="8" bestFit="1" customWidth="1"/>
    <col min="14065" max="14065" width="16.28515625" style="8" bestFit="1" customWidth="1"/>
    <col min="14066" max="14066" width="17.28515625" style="8" customWidth="1"/>
    <col min="14067" max="14067" width="23.42578125" style="8" bestFit="1" customWidth="1"/>
    <col min="14068" max="14068" width="31.85546875" style="8" bestFit="1" customWidth="1"/>
    <col min="14069" max="14069" width="7.85546875" style="8" bestFit="1" customWidth="1"/>
    <col min="14070" max="14070" width="5.7109375" style="8" bestFit="1" customWidth="1"/>
    <col min="14071" max="14071" width="9.140625" style="8" bestFit="1" customWidth="1"/>
    <col min="14072" max="14072" width="13.5703125" style="8" bestFit="1" customWidth="1"/>
    <col min="14073" max="14301" width="9.140625" style="8"/>
    <col min="14302" max="14302" width="4.42578125" style="8" bestFit="1" customWidth="1"/>
    <col min="14303" max="14303" width="18.28515625" style="8" bestFit="1" customWidth="1"/>
    <col min="14304" max="14304" width="19" style="8" bestFit="1" customWidth="1"/>
    <col min="14305" max="14305" width="15.42578125" style="8" bestFit="1" customWidth="1"/>
    <col min="14306" max="14307" width="12.42578125" style="8" bestFit="1" customWidth="1"/>
    <col min="14308" max="14308" width="7.140625" style="8" bestFit="1" customWidth="1"/>
    <col min="14309" max="14309" width="10.140625" style="8" bestFit="1" customWidth="1"/>
    <col min="14310" max="14310" width="15.85546875" style="8" bestFit="1" customWidth="1"/>
    <col min="14311" max="14311" width="15.140625" style="8" bestFit="1" customWidth="1"/>
    <col min="14312" max="14312" width="18.28515625" style="8" bestFit="1" customWidth="1"/>
    <col min="14313" max="14313" width="13.28515625" style="8" bestFit="1" customWidth="1"/>
    <col min="14314" max="14314" width="19.28515625" style="8" customWidth="1"/>
    <col min="14315" max="14315" width="15.140625" style="8" customWidth="1"/>
    <col min="14316" max="14316" width="21" style="8" bestFit="1" customWidth="1"/>
    <col min="14317" max="14317" width="17.140625" style="8" bestFit="1" customWidth="1"/>
    <col min="14318" max="14318" width="16.85546875" style="8" bestFit="1" customWidth="1"/>
    <col min="14319" max="14319" width="16.7109375" style="8" bestFit="1" customWidth="1"/>
    <col min="14320" max="14320" width="15.7109375" style="8" bestFit="1" customWidth="1"/>
    <col min="14321" max="14321" width="16.28515625" style="8" bestFit="1" customWidth="1"/>
    <col min="14322" max="14322" width="17.28515625" style="8" customWidth="1"/>
    <col min="14323" max="14323" width="23.42578125" style="8" bestFit="1" customWidth="1"/>
    <col min="14324" max="14324" width="31.85546875" style="8" bestFit="1" customWidth="1"/>
    <col min="14325" max="14325" width="7.85546875" style="8" bestFit="1" customWidth="1"/>
    <col min="14326" max="14326" width="5.7109375" style="8" bestFit="1" customWidth="1"/>
    <col min="14327" max="14327" width="9.140625" style="8" bestFit="1" customWidth="1"/>
    <col min="14328" max="14328" width="13.5703125" style="8" bestFit="1" customWidth="1"/>
    <col min="14329" max="14557" width="9.140625" style="8"/>
    <col min="14558" max="14558" width="4.42578125" style="8" bestFit="1" customWidth="1"/>
    <col min="14559" max="14559" width="18.28515625" style="8" bestFit="1" customWidth="1"/>
    <col min="14560" max="14560" width="19" style="8" bestFit="1" customWidth="1"/>
    <col min="14561" max="14561" width="15.42578125" style="8" bestFit="1" customWidth="1"/>
    <col min="14562" max="14563" width="12.42578125" style="8" bestFit="1" customWidth="1"/>
    <col min="14564" max="14564" width="7.140625" style="8" bestFit="1" customWidth="1"/>
    <col min="14565" max="14565" width="10.140625" style="8" bestFit="1" customWidth="1"/>
    <col min="14566" max="14566" width="15.85546875" style="8" bestFit="1" customWidth="1"/>
    <col min="14567" max="14567" width="15.140625" style="8" bestFit="1" customWidth="1"/>
    <col min="14568" max="14568" width="18.28515625" style="8" bestFit="1" customWidth="1"/>
    <col min="14569" max="14569" width="13.28515625" style="8" bestFit="1" customWidth="1"/>
    <col min="14570" max="14570" width="19.28515625" style="8" customWidth="1"/>
    <col min="14571" max="14571" width="15.140625" style="8" customWidth="1"/>
    <col min="14572" max="14572" width="21" style="8" bestFit="1" customWidth="1"/>
    <col min="14573" max="14573" width="17.140625" style="8" bestFit="1" customWidth="1"/>
    <col min="14574" max="14574" width="16.85546875" style="8" bestFit="1" customWidth="1"/>
    <col min="14575" max="14575" width="16.7109375" style="8" bestFit="1" customWidth="1"/>
    <col min="14576" max="14576" width="15.7109375" style="8" bestFit="1" customWidth="1"/>
    <col min="14577" max="14577" width="16.28515625" style="8" bestFit="1" customWidth="1"/>
    <col min="14578" max="14578" width="17.28515625" style="8" customWidth="1"/>
    <col min="14579" max="14579" width="23.42578125" style="8" bestFit="1" customWidth="1"/>
    <col min="14580" max="14580" width="31.85546875" style="8" bestFit="1" customWidth="1"/>
    <col min="14581" max="14581" width="7.85546875" style="8" bestFit="1" customWidth="1"/>
    <col min="14582" max="14582" width="5.7109375" style="8" bestFit="1" customWidth="1"/>
    <col min="14583" max="14583" width="9.140625" style="8" bestFit="1" customWidth="1"/>
    <col min="14584" max="14584" width="13.5703125" style="8" bestFit="1" customWidth="1"/>
    <col min="14585" max="14813" width="9.140625" style="8"/>
    <col min="14814" max="14814" width="4.42578125" style="8" bestFit="1" customWidth="1"/>
    <col min="14815" max="14815" width="18.28515625" style="8" bestFit="1" customWidth="1"/>
    <col min="14816" max="14816" width="19" style="8" bestFit="1" customWidth="1"/>
    <col min="14817" max="14817" width="15.42578125" style="8" bestFit="1" customWidth="1"/>
    <col min="14818" max="14819" width="12.42578125" style="8" bestFit="1" customWidth="1"/>
    <col min="14820" max="14820" width="7.140625" style="8" bestFit="1" customWidth="1"/>
    <col min="14821" max="14821" width="10.140625" style="8" bestFit="1" customWidth="1"/>
    <col min="14822" max="14822" width="15.85546875" style="8" bestFit="1" customWidth="1"/>
    <col min="14823" max="14823" width="15.140625" style="8" bestFit="1" customWidth="1"/>
    <col min="14824" max="14824" width="18.28515625" style="8" bestFit="1" customWidth="1"/>
    <col min="14825" max="14825" width="13.28515625" style="8" bestFit="1" customWidth="1"/>
    <col min="14826" max="14826" width="19.28515625" style="8" customWidth="1"/>
    <col min="14827" max="14827" width="15.140625" style="8" customWidth="1"/>
    <col min="14828" max="14828" width="21" style="8" bestFit="1" customWidth="1"/>
    <col min="14829" max="14829" width="17.140625" style="8" bestFit="1" customWidth="1"/>
    <col min="14830" max="14830" width="16.85546875" style="8" bestFit="1" customWidth="1"/>
    <col min="14831" max="14831" width="16.7109375" style="8" bestFit="1" customWidth="1"/>
    <col min="14832" max="14832" width="15.7109375" style="8" bestFit="1" customWidth="1"/>
    <col min="14833" max="14833" width="16.28515625" style="8" bestFit="1" customWidth="1"/>
    <col min="14834" max="14834" width="17.28515625" style="8" customWidth="1"/>
    <col min="14835" max="14835" width="23.42578125" style="8" bestFit="1" customWidth="1"/>
    <col min="14836" max="14836" width="31.85546875" style="8" bestFit="1" customWidth="1"/>
    <col min="14837" max="14837" width="7.85546875" style="8" bestFit="1" customWidth="1"/>
    <col min="14838" max="14838" width="5.7109375" style="8" bestFit="1" customWidth="1"/>
    <col min="14839" max="14839" width="9.140625" style="8" bestFit="1" customWidth="1"/>
    <col min="14840" max="14840" width="13.5703125" style="8" bestFit="1" customWidth="1"/>
    <col min="14841" max="15069" width="9.140625" style="8"/>
    <col min="15070" max="15070" width="4.42578125" style="8" bestFit="1" customWidth="1"/>
    <col min="15071" max="15071" width="18.28515625" style="8" bestFit="1" customWidth="1"/>
    <col min="15072" max="15072" width="19" style="8" bestFit="1" customWidth="1"/>
    <col min="15073" max="15073" width="15.42578125" style="8" bestFit="1" customWidth="1"/>
    <col min="15074" max="15075" width="12.42578125" style="8" bestFit="1" customWidth="1"/>
    <col min="15076" max="15076" width="7.140625" style="8" bestFit="1" customWidth="1"/>
    <col min="15077" max="15077" width="10.140625" style="8" bestFit="1" customWidth="1"/>
    <col min="15078" max="15078" width="15.85546875" style="8" bestFit="1" customWidth="1"/>
    <col min="15079" max="15079" width="15.140625" style="8" bestFit="1" customWidth="1"/>
    <col min="15080" max="15080" width="18.28515625" style="8" bestFit="1" customWidth="1"/>
    <col min="15081" max="15081" width="13.28515625" style="8" bestFit="1" customWidth="1"/>
    <col min="15082" max="15082" width="19.28515625" style="8" customWidth="1"/>
    <col min="15083" max="15083" width="15.140625" style="8" customWidth="1"/>
    <col min="15084" max="15084" width="21" style="8" bestFit="1" customWidth="1"/>
    <col min="15085" max="15085" width="17.140625" style="8" bestFit="1" customWidth="1"/>
    <col min="15086" max="15086" width="16.85546875" style="8" bestFit="1" customWidth="1"/>
    <col min="15087" max="15087" width="16.7109375" style="8" bestFit="1" customWidth="1"/>
    <col min="15088" max="15088" width="15.7109375" style="8" bestFit="1" customWidth="1"/>
    <col min="15089" max="15089" width="16.28515625" style="8" bestFit="1" customWidth="1"/>
    <col min="15090" max="15090" width="17.28515625" style="8" customWidth="1"/>
    <col min="15091" max="15091" width="23.42578125" style="8" bestFit="1" customWidth="1"/>
    <col min="15092" max="15092" width="31.85546875" style="8" bestFit="1" customWidth="1"/>
    <col min="15093" max="15093" width="7.85546875" style="8" bestFit="1" customWidth="1"/>
    <col min="15094" max="15094" width="5.7109375" style="8" bestFit="1" customWidth="1"/>
    <col min="15095" max="15095" width="9.140625" style="8" bestFit="1" customWidth="1"/>
    <col min="15096" max="15096" width="13.5703125" style="8" bestFit="1" customWidth="1"/>
    <col min="15097" max="15325" width="9.140625" style="8"/>
    <col min="15326" max="15326" width="4.42578125" style="8" bestFit="1" customWidth="1"/>
    <col min="15327" max="15327" width="18.28515625" style="8" bestFit="1" customWidth="1"/>
    <col min="15328" max="15328" width="19" style="8" bestFit="1" customWidth="1"/>
    <col min="15329" max="15329" width="15.42578125" style="8" bestFit="1" customWidth="1"/>
    <col min="15330" max="15331" width="12.42578125" style="8" bestFit="1" customWidth="1"/>
    <col min="15332" max="15332" width="7.140625" style="8" bestFit="1" customWidth="1"/>
    <col min="15333" max="15333" width="10.140625" style="8" bestFit="1" customWidth="1"/>
    <col min="15334" max="15334" width="15.85546875" style="8" bestFit="1" customWidth="1"/>
    <col min="15335" max="15335" width="15.140625" style="8" bestFit="1" customWidth="1"/>
    <col min="15336" max="15336" width="18.28515625" style="8" bestFit="1" customWidth="1"/>
    <col min="15337" max="15337" width="13.28515625" style="8" bestFit="1" customWidth="1"/>
    <col min="15338" max="15338" width="19.28515625" style="8" customWidth="1"/>
    <col min="15339" max="15339" width="15.140625" style="8" customWidth="1"/>
    <col min="15340" max="15340" width="21" style="8" bestFit="1" customWidth="1"/>
    <col min="15341" max="15341" width="17.140625" style="8" bestFit="1" customWidth="1"/>
    <col min="15342" max="15342" width="16.85546875" style="8" bestFit="1" customWidth="1"/>
    <col min="15343" max="15343" width="16.7109375" style="8" bestFit="1" customWidth="1"/>
    <col min="15344" max="15344" width="15.7109375" style="8" bestFit="1" customWidth="1"/>
    <col min="15345" max="15345" width="16.28515625" style="8" bestFit="1" customWidth="1"/>
    <col min="15346" max="15346" width="17.28515625" style="8" customWidth="1"/>
    <col min="15347" max="15347" width="23.42578125" style="8" bestFit="1" customWidth="1"/>
    <col min="15348" max="15348" width="31.85546875" style="8" bestFit="1" customWidth="1"/>
    <col min="15349" max="15349" width="7.85546875" style="8" bestFit="1" customWidth="1"/>
    <col min="15350" max="15350" width="5.7109375" style="8" bestFit="1" customWidth="1"/>
    <col min="15351" max="15351" width="9.140625" style="8" bestFit="1" customWidth="1"/>
    <col min="15352" max="15352" width="13.5703125" style="8" bestFit="1" customWidth="1"/>
    <col min="15353" max="15581" width="9.140625" style="8"/>
    <col min="15582" max="15582" width="4.42578125" style="8" bestFit="1" customWidth="1"/>
    <col min="15583" max="15583" width="18.28515625" style="8" bestFit="1" customWidth="1"/>
    <col min="15584" max="15584" width="19" style="8" bestFit="1" customWidth="1"/>
    <col min="15585" max="15585" width="15.42578125" style="8" bestFit="1" customWidth="1"/>
    <col min="15586" max="15587" width="12.42578125" style="8" bestFit="1" customWidth="1"/>
    <col min="15588" max="15588" width="7.140625" style="8" bestFit="1" customWidth="1"/>
    <col min="15589" max="15589" width="10.140625" style="8" bestFit="1" customWidth="1"/>
    <col min="15590" max="15590" width="15.85546875" style="8" bestFit="1" customWidth="1"/>
    <col min="15591" max="15591" width="15.140625" style="8" bestFit="1" customWidth="1"/>
    <col min="15592" max="15592" width="18.28515625" style="8" bestFit="1" customWidth="1"/>
    <col min="15593" max="15593" width="13.28515625" style="8" bestFit="1" customWidth="1"/>
    <col min="15594" max="15594" width="19.28515625" style="8" customWidth="1"/>
    <col min="15595" max="15595" width="15.140625" style="8" customWidth="1"/>
    <col min="15596" max="15596" width="21" style="8" bestFit="1" customWidth="1"/>
    <col min="15597" max="15597" width="17.140625" style="8" bestFit="1" customWidth="1"/>
    <col min="15598" max="15598" width="16.85546875" style="8" bestFit="1" customWidth="1"/>
    <col min="15599" max="15599" width="16.7109375" style="8" bestFit="1" customWidth="1"/>
    <col min="15600" max="15600" width="15.7109375" style="8" bestFit="1" customWidth="1"/>
    <col min="15601" max="15601" width="16.28515625" style="8" bestFit="1" customWidth="1"/>
    <col min="15602" max="15602" width="17.28515625" style="8" customWidth="1"/>
    <col min="15603" max="15603" width="23.42578125" style="8" bestFit="1" customWidth="1"/>
    <col min="15604" max="15604" width="31.85546875" style="8" bestFit="1" customWidth="1"/>
    <col min="15605" max="15605" width="7.85546875" style="8" bestFit="1" customWidth="1"/>
    <col min="15606" max="15606" width="5.7109375" style="8" bestFit="1" customWidth="1"/>
    <col min="15607" max="15607" width="9.140625" style="8" bestFit="1" customWidth="1"/>
    <col min="15608" max="15608" width="13.5703125" style="8" bestFit="1" customWidth="1"/>
    <col min="15609" max="15837" width="9.140625" style="8"/>
    <col min="15838" max="15838" width="4.42578125" style="8" bestFit="1" customWidth="1"/>
    <col min="15839" max="15839" width="18.28515625" style="8" bestFit="1" customWidth="1"/>
    <col min="15840" max="15840" width="19" style="8" bestFit="1" customWidth="1"/>
    <col min="15841" max="15841" width="15.42578125" style="8" bestFit="1" customWidth="1"/>
    <col min="15842" max="15843" width="12.42578125" style="8" bestFit="1" customWidth="1"/>
    <col min="15844" max="15844" width="7.140625" style="8" bestFit="1" customWidth="1"/>
    <col min="15845" max="15845" width="10.140625" style="8" bestFit="1" customWidth="1"/>
    <col min="15846" max="15846" width="15.85546875" style="8" bestFit="1" customWidth="1"/>
    <col min="15847" max="15847" width="15.140625" style="8" bestFit="1" customWidth="1"/>
    <col min="15848" max="15848" width="18.28515625" style="8" bestFit="1" customWidth="1"/>
    <col min="15849" max="15849" width="13.28515625" style="8" bestFit="1" customWidth="1"/>
    <col min="15850" max="15850" width="19.28515625" style="8" customWidth="1"/>
    <col min="15851" max="15851" width="15.140625" style="8" customWidth="1"/>
    <col min="15852" max="15852" width="21" style="8" bestFit="1" customWidth="1"/>
    <col min="15853" max="15853" width="17.140625" style="8" bestFit="1" customWidth="1"/>
    <col min="15854" max="15854" width="16.85546875" style="8" bestFit="1" customWidth="1"/>
    <col min="15855" max="15855" width="16.7109375" style="8" bestFit="1" customWidth="1"/>
    <col min="15856" max="15856" width="15.7109375" style="8" bestFit="1" customWidth="1"/>
    <col min="15857" max="15857" width="16.28515625" style="8" bestFit="1" customWidth="1"/>
    <col min="15858" max="15858" width="17.28515625" style="8" customWidth="1"/>
    <col min="15859" max="15859" width="23.42578125" style="8" bestFit="1" customWidth="1"/>
    <col min="15860" max="15860" width="31.85546875" style="8" bestFit="1" customWidth="1"/>
    <col min="15861" max="15861" width="7.85546875" style="8" bestFit="1" customWidth="1"/>
    <col min="15862" max="15862" width="5.7109375" style="8" bestFit="1" customWidth="1"/>
    <col min="15863" max="15863" width="9.140625" style="8" bestFit="1" customWidth="1"/>
    <col min="15864" max="15864" width="13.5703125" style="8" bestFit="1" customWidth="1"/>
    <col min="15865" max="16093" width="9.140625" style="8"/>
    <col min="16094" max="16094" width="4.42578125" style="8" bestFit="1" customWidth="1"/>
    <col min="16095" max="16095" width="18.28515625" style="8" bestFit="1" customWidth="1"/>
    <col min="16096" max="16096" width="19" style="8" bestFit="1" customWidth="1"/>
    <col min="16097" max="16097" width="15.42578125" style="8" bestFit="1" customWidth="1"/>
    <col min="16098" max="16099" width="12.42578125" style="8" bestFit="1" customWidth="1"/>
    <col min="16100" max="16100" width="7.140625" style="8" bestFit="1" customWidth="1"/>
    <col min="16101" max="16101" width="10.140625" style="8" bestFit="1" customWidth="1"/>
    <col min="16102" max="16102" width="15.85546875" style="8" bestFit="1" customWidth="1"/>
    <col min="16103" max="16103" width="15.140625" style="8" bestFit="1" customWidth="1"/>
    <col min="16104" max="16104" width="18.28515625" style="8" bestFit="1" customWidth="1"/>
    <col min="16105" max="16105" width="13.28515625" style="8" bestFit="1" customWidth="1"/>
    <col min="16106" max="16106" width="19.28515625" style="8" customWidth="1"/>
    <col min="16107" max="16107" width="15.140625" style="8" customWidth="1"/>
    <col min="16108" max="16108" width="21" style="8" bestFit="1" customWidth="1"/>
    <col min="16109" max="16109" width="17.140625" style="8" bestFit="1" customWidth="1"/>
    <col min="16110" max="16110" width="16.85546875" style="8" bestFit="1" customWidth="1"/>
    <col min="16111" max="16111" width="16.7109375" style="8" bestFit="1" customWidth="1"/>
    <col min="16112" max="16112" width="15.7109375" style="8" bestFit="1" customWidth="1"/>
    <col min="16113" max="16113" width="16.28515625" style="8" bestFit="1" customWidth="1"/>
    <col min="16114" max="16114" width="17.28515625" style="8" customWidth="1"/>
    <col min="16115" max="16115" width="23.42578125" style="8" bestFit="1" customWidth="1"/>
    <col min="16116" max="16116" width="31.85546875" style="8" bestFit="1" customWidth="1"/>
    <col min="16117" max="16117" width="7.85546875" style="8" bestFit="1" customWidth="1"/>
    <col min="16118" max="16118" width="5.7109375" style="8" bestFit="1" customWidth="1"/>
    <col min="16119" max="16119" width="9.140625" style="8" bestFit="1" customWidth="1"/>
    <col min="16120" max="16120" width="13.5703125" style="8" bestFit="1" customWidth="1"/>
    <col min="16121" max="16352" width="9.140625" style="8"/>
    <col min="16353" max="16384" width="10" style="8" customWidth="1"/>
  </cols>
  <sheetData>
    <row r="1" spans="1:9" ht="18.75" x14ac:dyDescent="0.3">
      <c r="A1" s="1"/>
      <c r="B1" s="2"/>
      <c r="C1" s="3"/>
      <c r="D1" s="3"/>
      <c r="E1" s="3"/>
      <c r="F1" s="3"/>
      <c r="G1" s="4"/>
      <c r="H1" s="3"/>
      <c r="I1" s="5" t="s">
        <v>0</v>
      </c>
    </row>
    <row r="2" spans="1:9" ht="18.75" x14ac:dyDescent="0.3">
      <c r="A2" s="1"/>
      <c r="B2" s="2"/>
      <c r="C2" s="3"/>
      <c r="D2" s="3"/>
      <c r="E2" s="3"/>
      <c r="F2" s="3"/>
      <c r="G2" s="4"/>
      <c r="H2" s="3"/>
      <c r="I2" s="5" t="s">
        <v>1</v>
      </c>
    </row>
    <row r="3" spans="1:9" ht="18.75" x14ac:dyDescent="0.3">
      <c r="A3" s="1"/>
      <c r="B3" s="2"/>
      <c r="C3" s="3"/>
      <c r="D3" s="3"/>
      <c r="E3" s="3"/>
      <c r="F3" s="3"/>
      <c r="G3" s="4"/>
      <c r="H3" s="3"/>
      <c r="I3" s="5" t="s">
        <v>2</v>
      </c>
    </row>
    <row r="4" spans="1:9" ht="18.75" x14ac:dyDescent="0.3">
      <c r="A4" s="1"/>
      <c r="B4" s="2"/>
      <c r="C4" s="3"/>
      <c r="D4" s="3"/>
      <c r="E4" s="3"/>
      <c r="F4" s="3"/>
      <c r="G4" s="4"/>
      <c r="H4" s="3"/>
      <c r="I4" s="5"/>
    </row>
    <row r="5" spans="1:9" ht="47.25" customHeight="1" x14ac:dyDescent="0.25">
      <c r="A5" s="29" t="s">
        <v>3</v>
      </c>
      <c r="B5" s="29"/>
      <c r="C5" s="29"/>
      <c r="D5" s="29"/>
      <c r="E5" s="29"/>
      <c r="F5" s="29"/>
      <c r="G5" s="29"/>
      <c r="H5" s="29"/>
      <c r="I5" s="29"/>
    </row>
    <row r="6" spans="1:9" ht="39" customHeight="1" x14ac:dyDescent="0.25">
      <c r="A6" s="29" t="s">
        <v>4</v>
      </c>
      <c r="B6" s="29"/>
      <c r="C6" s="29"/>
      <c r="D6" s="29"/>
      <c r="E6" s="29"/>
      <c r="F6" s="29"/>
      <c r="G6" s="29"/>
      <c r="H6" s="29"/>
      <c r="I6" s="29"/>
    </row>
    <row r="7" spans="1:9" ht="22.5" customHeight="1" x14ac:dyDescent="0.25">
      <c r="A7" s="9"/>
      <c r="B7" s="10"/>
      <c r="C7" s="11"/>
      <c r="D7" s="11"/>
      <c r="E7" s="11"/>
      <c r="F7" s="11"/>
      <c r="G7" s="12"/>
      <c r="H7" s="11"/>
      <c r="I7" s="11"/>
    </row>
    <row r="8" spans="1:9" x14ac:dyDescent="0.25">
      <c r="A8" s="30" t="s">
        <v>1708</v>
      </c>
      <c r="B8" s="30"/>
      <c r="C8" s="30"/>
      <c r="D8" s="30"/>
      <c r="E8" s="30"/>
      <c r="F8" s="30"/>
      <c r="G8" s="30"/>
      <c r="H8" s="30"/>
      <c r="I8" s="30"/>
    </row>
    <row r="9" spans="1:9" ht="15" x14ac:dyDescent="0.25">
      <c r="A9" s="31" t="s">
        <v>1709</v>
      </c>
      <c r="B9" s="31"/>
      <c r="C9" s="31"/>
      <c r="D9" s="31"/>
      <c r="E9" s="31"/>
      <c r="F9" s="31"/>
      <c r="G9" s="31"/>
      <c r="H9" s="31"/>
      <c r="I9" s="31"/>
    </row>
    <row r="10" spans="1:9" ht="15" x14ac:dyDescent="0.25">
      <c r="A10" s="32"/>
      <c r="B10" s="32"/>
      <c r="C10" s="32"/>
      <c r="D10" s="32"/>
      <c r="E10" s="32"/>
      <c r="F10" s="32"/>
      <c r="G10" s="32"/>
      <c r="H10" s="32"/>
      <c r="I10" s="32"/>
    </row>
    <row r="11" spans="1:9" ht="18" customHeight="1" x14ac:dyDescent="0.25">
      <c r="A11" s="28" t="s">
        <v>5</v>
      </c>
      <c r="B11" s="28"/>
      <c r="C11" s="28"/>
      <c r="D11" s="28"/>
      <c r="E11" s="28"/>
      <c r="F11" s="28"/>
      <c r="G11" s="28"/>
      <c r="H11" s="28"/>
      <c r="I11" s="28"/>
    </row>
    <row r="12" spans="1:9" ht="15" x14ac:dyDescent="0.25">
      <c r="A12" s="13"/>
      <c r="B12" s="14"/>
      <c r="C12" s="15"/>
      <c r="D12" s="15"/>
      <c r="E12" s="15"/>
      <c r="F12" s="15"/>
      <c r="G12" s="16"/>
      <c r="H12" s="15"/>
      <c r="I12" s="15"/>
    </row>
    <row r="13" spans="1:9" ht="33" customHeight="1" x14ac:dyDescent="0.25">
      <c r="A13" s="34" t="s">
        <v>6</v>
      </c>
      <c r="B13" s="33" t="s">
        <v>7</v>
      </c>
      <c r="C13" s="33" t="s">
        <v>8</v>
      </c>
      <c r="D13" s="33"/>
      <c r="E13" s="33"/>
      <c r="F13" s="33" t="s">
        <v>9</v>
      </c>
      <c r="G13" s="35" t="s">
        <v>10</v>
      </c>
      <c r="H13" s="33" t="s">
        <v>11</v>
      </c>
      <c r="I13" s="33" t="s">
        <v>12</v>
      </c>
    </row>
    <row r="14" spans="1:9" ht="77.25" customHeight="1" x14ac:dyDescent="0.25">
      <c r="A14" s="34"/>
      <c r="B14" s="33"/>
      <c r="C14" s="17">
        <v>2017</v>
      </c>
      <c r="D14" s="17">
        <v>2018</v>
      </c>
      <c r="E14" s="17">
        <v>2019</v>
      </c>
      <c r="F14" s="33"/>
      <c r="G14" s="35"/>
      <c r="H14" s="33"/>
      <c r="I14" s="33"/>
    </row>
    <row r="15" spans="1:9" ht="18" customHeight="1" x14ac:dyDescent="0.25">
      <c r="A15" s="18">
        <v>1</v>
      </c>
      <c r="B15" s="17">
        <v>2</v>
      </c>
      <c r="C15" s="17">
        <v>3</v>
      </c>
      <c r="D15" s="17">
        <v>4</v>
      </c>
      <c r="E15" s="17">
        <v>5</v>
      </c>
      <c r="F15" s="17">
        <v>6</v>
      </c>
      <c r="G15" s="19">
        <v>7</v>
      </c>
      <c r="H15" s="17">
        <v>8</v>
      </c>
      <c r="I15" s="17">
        <v>9</v>
      </c>
    </row>
    <row r="16" spans="1:9" ht="15.75" customHeight="1" x14ac:dyDescent="0.25">
      <c r="A16" s="18" t="s">
        <v>13</v>
      </c>
      <c r="B16" s="17" t="s">
        <v>14</v>
      </c>
      <c r="C16" s="20" t="s">
        <v>15</v>
      </c>
      <c r="D16" s="20" t="s">
        <v>15</v>
      </c>
      <c r="E16" s="20" t="s">
        <v>15</v>
      </c>
      <c r="F16" s="20" t="s">
        <v>15</v>
      </c>
      <c r="G16" s="20" t="s">
        <v>15</v>
      </c>
      <c r="H16" s="20" t="s">
        <v>15</v>
      </c>
      <c r="I16" s="20" t="s">
        <v>15</v>
      </c>
    </row>
    <row r="17" spans="1:35" ht="110.25" customHeight="1" x14ac:dyDescent="0.25">
      <c r="A17" s="18" t="s">
        <v>16</v>
      </c>
      <c r="B17" s="17" t="s">
        <v>17</v>
      </c>
      <c r="C17" s="20">
        <v>4264.2809999999999</v>
      </c>
      <c r="D17" s="20">
        <f>D18+D46+D74+D90+D113</f>
        <v>1726.3757499999999</v>
      </c>
      <c r="E17" s="20">
        <f>E18+E46+E74+E90+E113</f>
        <v>103.973</v>
      </c>
      <c r="F17" s="20">
        <f>F18+F46+F74+F90+F113</f>
        <v>2031.5432500000002</v>
      </c>
      <c r="G17" s="20" t="s">
        <v>15</v>
      </c>
      <c r="H17" s="20" t="s">
        <v>15</v>
      </c>
      <c r="I17" s="20">
        <f>I18+I46+I74+I90+I113</f>
        <v>41966.614866538199</v>
      </c>
    </row>
    <row r="18" spans="1:35" s="3" customFormat="1" ht="31.5" customHeight="1" x14ac:dyDescent="0.25">
      <c r="A18" s="18" t="s">
        <v>18</v>
      </c>
      <c r="B18" s="17" t="s">
        <v>19</v>
      </c>
      <c r="C18" s="20">
        <v>18.940999999999999</v>
      </c>
      <c r="D18" s="20">
        <v>8.3757499999999983</v>
      </c>
      <c r="E18" s="20">
        <f t="shared" ref="E18" si="0">SUM(E19:E45)</f>
        <v>3.9729999999999999</v>
      </c>
      <c r="F18" s="20">
        <f>SUM(F19:F45)</f>
        <v>10.429916666666669</v>
      </c>
      <c r="G18" s="20" t="s">
        <v>15</v>
      </c>
      <c r="H18" s="20" t="s">
        <v>15</v>
      </c>
      <c r="I18" s="20">
        <f>SUM(I19:I45)</f>
        <v>18581.988764511585</v>
      </c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</row>
    <row r="19" spans="1:35" ht="15.75" customHeight="1" x14ac:dyDescent="0.25">
      <c r="A19" s="18" t="s">
        <v>20</v>
      </c>
      <c r="B19" s="17" t="s">
        <v>21</v>
      </c>
      <c r="C19" s="20">
        <v>0</v>
      </c>
      <c r="D19" s="20">
        <v>0</v>
      </c>
      <c r="E19" s="20">
        <v>0</v>
      </c>
      <c r="F19" s="20">
        <v>0</v>
      </c>
      <c r="G19" s="20" t="s">
        <v>15</v>
      </c>
      <c r="H19" s="20" t="s">
        <v>15</v>
      </c>
      <c r="I19" s="20">
        <v>0</v>
      </c>
    </row>
    <row r="20" spans="1:35" s="3" customFormat="1" ht="31.5" customHeight="1" x14ac:dyDescent="0.25">
      <c r="A20" s="18" t="s">
        <v>22</v>
      </c>
      <c r="B20" s="17" t="s">
        <v>23</v>
      </c>
      <c r="C20" s="20">
        <v>0</v>
      </c>
      <c r="D20" s="20">
        <v>0</v>
      </c>
      <c r="E20" s="20">
        <v>0</v>
      </c>
      <c r="F20" s="20">
        <v>0</v>
      </c>
      <c r="G20" s="21" t="s">
        <v>15</v>
      </c>
      <c r="H20" s="20" t="s">
        <v>15</v>
      </c>
      <c r="I20" s="20">
        <v>0</v>
      </c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</row>
    <row r="21" spans="1:35" ht="15.75" customHeight="1" x14ac:dyDescent="0.25">
      <c r="A21" s="18" t="s">
        <v>24</v>
      </c>
      <c r="B21" s="17" t="s">
        <v>25</v>
      </c>
      <c r="C21" s="20">
        <v>0</v>
      </c>
      <c r="D21" s="20">
        <v>0</v>
      </c>
      <c r="E21" s="20">
        <v>0</v>
      </c>
      <c r="F21" s="20">
        <f>(C21+D21+E21)/3</f>
        <v>0</v>
      </c>
      <c r="G21" s="20">
        <v>952700</v>
      </c>
      <c r="H21" s="20">
        <f>6.77/6.54</f>
        <v>1.0351681957186543</v>
      </c>
      <c r="I21" s="20">
        <f>(F21*G21*H21)/1000</f>
        <v>0</v>
      </c>
    </row>
    <row r="22" spans="1:35" s="3" customFormat="1" ht="15.75" customHeight="1" x14ac:dyDescent="0.25">
      <c r="A22" s="18" t="s">
        <v>26</v>
      </c>
      <c r="B22" s="17" t="s">
        <v>27</v>
      </c>
      <c r="C22" s="20">
        <v>0</v>
      </c>
      <c r="D22" s="20">
        <v>0</v>
      </c>
      <c r="E22" s="20">
        <v>0</v>
      </c>
      <c r="F22" s="20">
        <v>0</v>
      </c>
      <c r="G22" s="21" t="s">
        <v>15</v>
      </c>
      <c r="H22" s="20" t="s">
        <v>15</v>
      </c>
      <c r="I22" s="20">
        <v>0</v>
      </c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</row>
    <row r="23" spans="1:35" s="3" customFormat="1" ht="31.5" customHeight="1" x14ac:dyDescent="0.25">
      <c r="A23" s="18" t="s">
        <v>28</v>
      </c>
      <c r="B23" s="17" t="s">
        <v>29</v>
      </c>
      <c r="C23" s="20">
        <v>1.992</v>
      </c>
      <c r="D23" s="20">
        <v>0.92100000000000004</v>
      </c>
      <c r="E23" s="20">
        <v>0.22600000000000001</v>
      </c>
      <c r="F23" s="20">
        <f t="shared" ref="F23:F102" si="1">(C23+D23+E23)/3</f>
        <v>1.0463333333333333</v>
      </c>
      <c r="G23" s="20">
        <v>952700</v>
      </c>
      <c r="H23" s="20">
        <f>5.82/5.61</f>
        <v>1.0374331550802138</v>
      </c>
      <c r="I23" s="20">
        <f t="shared" ref="I23:I26" si="2">(F23*G23*H23)/1000</f>
        <v>1034.1566991087343</v>
      </c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</row>
    <row r="24" spans="1:35" ht="31.5" customHeight="1" x14ac:dyDescent="0.25">
      <c r="A24" s="18" t="s">
        <v>30</v>
      </c>
      <c r="B24" s="17" t="s">
        <v>31</v>
      </c>
      <c r="C24" s="20">
        <v>2.8719999999999999</v>
      </c>
      <c r="D24" s="20">
        <v>0.36599999999999999</v>
      </c>
      <c r="E24" s="20">
        <v>0.70199999999999996</v>
      </c>
      <c r="F24" s="20">
        <f t="shared" si="1"/>
        <v>1.3133333333333332</v>
      </c>
      <c r="G24" s="20">
        <v>952700</v>
      </c>
      <c r="H24" s="20">
        <f t="shared" ref="H24:H26" si="3">5.82/5.61</f>
        <v>1.0374331550802138</v>
      </c>
      <c r="I24" s="20">
        <f t="shared" si="2"/>
        <v>1298.0495044563277</v>
      </c>
    </row>
    <row r="25" spans="1:35" s="3" customFormat="1" ht="31.5" customHeight="1" x14ac:dyDescent="0.25">
      <c r="A25" s="18" t="s">
        <v>32</v>
      </c>
      <c r="B25" s="17" t="s">
        <v>33</v>
      </c>
      <c r="C25" s="20">
        <v>1.679</v>
      </c>
      <c r="D25" s="20">
        <v>0</v>
      </c>
      <c r="E25" s="20">
        <v>0</v>
      </c>
      <c r="F25" s="20">
        <f t="shared" si="1"/>
        <v>0.55966666666666665</v>
      </c>
      <c r="G25" s="20">
        <v>952700</v>
      </c>
      <c r="H25" s="20">
        <f t="shared" si="3"/>
        <v>1.0374331550802138</v>
      </c>
      <c r="I25" s="20">
        <f t="shared" si="2"/>
        <v>553.15358324420674</v>
      </c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</row>
    <row r="26" spans="1:35" ht="15.75" customHeight="1" x14ac:dyDescent="0.25">
      <c r="A26" s="18" t="s">
        <v>34</v>
      </c>
      <c r="B26" s="17" t="s">
        <v>35</v>
      </c>
      <c r="C26" s="20">
        <v>0</v>
      </c>
      <c r="D26" s="20">
        <v>0</v>
      </c>
      <c r="E26" s="20">
        <v>0</v>
      </c>
      <c r="F26" s="20">
        <f>(C26+D26+E26)/3</f>
        <v>0</v>
      </c>
      <c r="G26" s="20">
        <v>952700</v>
      </c>
      <c r="H26" s="20">
        <f t="shared" si="3"/>
        <v>1.0374331550802138</v>
      </c>
      <c r="I26" s="20">
        <f t="shared" si="2"/>
        <v>0</v>
      </c>
    </row>
    <row r="27" spans="1:35" s="3" customFormat="1" ht="31.5" customHeight="1" x14ac:dyDescent="0.25">
      <c r="A27" s="18" t="s">
        <v>36</v>
      </c>
      <c r="B27" s="17" t="s">
        <v>37</v>
      </c>
      <c r="C27" s="20">
        <v>0</v>
      </c>
      <c r="D27" s="20">
        <v>0</v>
      </c>
      <c r="E27" s="20">
        <v>0</v>
      </c>
      <c r="F27" s="20">
        <v>0</v>
      </c>
      <c r="G27" s="21" t="s">
        <v>15</v>
      </c>
      <c r="H27" s="20" t="s">
        <v>15</v>
      </c>
      <c r="I27" s="20">
        <v>0</v>
      </c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</row>
    <row r="28" spans="1:35" s="3" customFormat="1" ht="15.75" customHeight="1" x14ac:dyDescent="0.25">
      <c r="A28" s="18" t="s">
        <v>38</v>
      </c>
      <c r="B28" s="17" t="s">
        <v>27</v>
      </c>
      <c r="C28" s="20">
        <v>0</v>
      </c>
      <c r="D28" s="20">
        <v>0</v>
      </c>
      <c r="E28" s="20">
        <v>0</v>
      </c>
      <c r="F28" s="20">
        <v>0</v>
      </c>
      <c r="G28" s="20" t="s">
        <v>15</v>
      </c>
      <c r="H28" s="20" t="s">
        <v>15</v>
      </c>
      <c r="I28" s="20">
        <v>0</v>
      </c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</row>
    <row r="29" spans="1:35" s="3" customFormat="1" ht="31.5" customHeight="1" x14ac:dyDescent="0.25">
      <c r="A29" s="18" t="s">
        <v>39</v>
      </c>
      <c r="B29" s="17" t="s">
        <v>29</v>
      </c>
      <c r="C29" s="20">
        <v>0.49299999999999999</v>
      </c>
      <c r="D29" s="20">
        <v>0</v>
      </c>
      <c r="E29" s="20">
        <v>0</v>
      </c>
      <c r="F29" s="20">
        <f t="shared" si="1"/>
        <v>0.16433333333333333</v>
      </c>
      <c r="G29" s="20">
        <v>2683895</v>
      </c>
      <c r="H29" s="20">
        <f t="shared" ref="H29:H33" si="4">5.82/5.61</f>
        <v>1.0374331550802138</v>
      </c>
      <c r="I29" s="20">
        <f t="shared" ref="I29:I33" si="5">(F29*G29*H29)/1000</f>
        <v>457.56343242424242</v>
      </c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</row>
    <row r="30" spans="1:35" ht="31.5" customHeight="1" x14ac:dyDescent="0.25">
      <c r="A30" s="18" t="s">
        <v>40</v>
      </c>
      <c r="B30" s="17" t="s">
        <v>31</v>
      </c>
      <c r="C30" s="20">
        <v>0</v>
      </c>
      <c r="D30" s="20">
        <v>0.11</v>
      </c>
      <c r="E30" s="20">
        <v>0</v>
      </c>
      <c r="F30" s="20">
        <f t="shared" si="1"/>
        <v>3.6666666666666667E-2</v>
      </c>
      <c r="G30" s="20">
        <v>2683895</v>
      </c>
      <c r="H30" s="20">
        <f t="shared" si="4"/>
        <v>1.0374331550802138</v>
      </c>
      <c r="I30" s="20">
        <f t="shared" si="5"/>
        <v>102.09326078431373</v>
      </c>
    </row>
    <row r="31" spans="1:35" ht="31.5" customHeight="1" x14ac:dyDescent="0.25">
      <c r="A31" s="18" t="s">
        <v>41</v>
      </c>
      <c r="B31" s="17" t="s">
        <v>33</v>
      </c>
      <c r="C31" s="20">
        <v>0</v>
      </c>
      <c r="D31" s="20">
        <v>0</v>
      </c>
      <c r="E31" s="20">
        <v>0</v>
      </c>
      <c r="F31" s="20">
        <f t="shared" si="1"/>
        <v>0</v>
      </c>
      <c r="G31" s="20">
        <v>2683895</v>
      </c>
      <c r="H31" s="20">
        <f t="shared" si="4"/>
        <v>1.0374331550802138</v>
      </c>
      <c r="I31" s="20">
        <f t="shared" si="5"/>
        <v>0</v>
      </c>
    </row>
    <row r="32" spans="1:35" ht="15.75" customHeight="1" x14ac:dyDescent="0.25">
      <c r="A32" s="18" t="s">
        <v>42</v>
      </c>
      <c r="B32" s="17" t="s">
        <v>43</v>
      </c>
      <c r="C32" s="20">
        <v>0</v>
      </c>
      <c r="D32" s="20">
        <v>0</v>
      </c>
      <c r="E32" s="20">
        <v>0</v>
      </c>
      <c r="F32" s="20">
        <f t="shared" si="1"/>
        <v>0</v>
      </c>
      <c r="G32" s="20" t="s">
        <v>15</v>
      </c>
      <c r="H32" s="20">
        <f t="shared" si="4"/>
        <v>1.0374331550802138</v>
      </c>
      <c r="I32" s="20">
        <v>0</v>
      </c>
    </row>
    <row r="33" spans="1:35" ht="15.75" customHeight="1" x14ac:dyDescent="0.25">
      <c r="A33" s="18" t="s">
        <v>44</v>
      </c>
      <c r="B33" s="17" t="s">
        <v>45</v>
      </c>
      <c r="C33" s="20">
        <v>0</v>
      </c>
      <c r="D33" s="20">
        <v>0</v>
      </c>
      <c r="E33" s="20">
        <v>0</v>
      </c>
      <c r="F33" s="20">
        <f t="shared" si="1"/>
        <v>0</v>
      </c>
      <c r="G33" s="20">
        <v>8546110</v>
      </c>
      <c r="H33" s="20">
        <f t="shared" si="4"/>
        <v>1.0374331550802138</v>
      </c>
      <c r="I33" s="20">
        <f t="shared" si="5"/>
        <v>0</v>
      </c>
    </row>
    <row r="34" spans="1:35" ht="15.75" customHeight="1" x14ac:dyDescent="0.25">
      <c r="A34" s="18" t="s">
        <v>46</v>
      </c>
      <c r="B34" s="17" t="s">
        <v>47</v>
      </c>
      <c r="C34" s="20">
        <v>0</v>
      </c>
      <c r="D34" s="20">
        <v>0</v>
      </c>
      <c r="E34" s="20">
        <v>0</v>
      </c>
      <c r="F34" s="20">
        <v>0</v>
      </c>
      <c r="G34" s="20" t="s">
        <v>15</v>
      </c>
      <c r="H34" s="20" t="s">
        <v>15</v>
      </c>
      <c r="I34" s="20">
        <v>0</v>
      </c>
    </row>
    <row r="35" spans="1:35" ht="31.5" customHeight="1" x14ac:dyDescent="0.25">
      <c r="A35" s="18" t="s">
        <v>48</v>
      </c>
      <c r="B35" s="17" t="s">
        <v>23</v>
      </c>
      <c r="C35" s="20">
        <v>0</v>
      </c>
      <c r="D35" s="20">
        <v>0</v>
      </c>
      <c r="E35" s="20">
        <v>0</v>
      </c>
      <c r="F35" s="20">
        <v>0</v>
      </c>
      <c r="G35" s="20" t="s">
        <v>15</v>
      </c>
      <c r="H35" s="20" t="s">
        <v>15</v>
      </c>
      <c r="I35" s="20">
        <v>0</v>
      </c>
    </row>
    <row r="36" spans="1:35" ht="15.75" customHeight="1" x14ac:dyDescent="0.25">
      <c r="A36" s="18" t="s">
        <v>49</v>
      </c>
      <c r="B36" s="17" t="s">
        <v>27</v>
      </c>
      <c r="C36" s="20">
        <v>0</v>
      </c>
      <c r="D36" s="20">
        <v>0</v>
      </c>
      <c r="E36" s="20">
        <v>0</v>
      </c>
      <c r="F36" s="20">
        <v>0</v>
      </c>
      <c r="G36" s="20" t="s">
        <v>15</v>
      </c>
      <c r="H36" s="20" t="s">
        <v>15</v>
      </c>
      <c r="I36" s="20">
        <v>0</v>
      </c>
    </row>
    <row r="37" spans="1:35" ht="31.5" customHeight="1" x14ac:dyDescent="0.25">
      <c r="A37" s="18" t="s">
        <v>50</v>
      </c>
      <c r="B37" s="17" t="s">
        <v>29</v>
      </c>
      <c r="C37" s="20">
        <v>2.125</v>
      </c>
      <c r="D37" s="20">
        <v>4.2319999999999993</v>
      </c>
      <c r="E37" s="20">
        <f>1.553+0.147+0.146</f>
        <v>1.8459999999999999</v>
      </c>
      <c r="F37" s="20">
        <f t="shared" si="1"/>
        <v>2.7343333333333333</v>
      </c>
      <c r="G37" s="20">
        <v>1581237</v>
      </c>
      <c r="H37" s="20">
        <f t="shared" ref="H37:H39" si="6">5.82/5.61</f>
        <v>1.0374331550802138</v>
      </c>
      <c r="I37" s="20">
        <f t="shared" ref="I37:I39" si="7">(F37*G37*H37)/1000</f>
        <v>4485.4761132513358</v>
      </c>
    </row>
    <row r="38" spans="1:35" s="3" customFormat="1" ht="31.5" customHeight="1" x14ac:dyDescent="0.25">
      <c r="A38" s="18" t="s">
        <v>51</v>
      </c>
      <c r="B38" s="17" t="s">
        <v>31</v>
      </c>
      <c r="C38" s="20">
        <v>3.734</v>
      </c>
      <c r="D38" s="20">
        <v>0.36599999999999999</v>
      </c>
      <c r="E38" s="20">
        <v>0.5</v>
      </c>
      <c r="F38" s="20">
        <f t="shared" si="1"/>
        <v>1.5333333333333332</v>
      </c>
      <c r="G38" s="20">
        <v>1581237</v>
      </c>
      <c r="H38" s="20">
        <f t="shared" si="6"/>
        <v>1.0374331550802138</v>
      </c>
      <c r="I38" s="20">
        <f t="shared" si="7"/>
        <v>2515.3224577540104</v>
      </c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</row>
    <row r="39" spans="1:35" ht="31.5" customHeight="1" x14ac:dyDescent="0.25">
      <c r="A39" s="18" t="s">
        <v>52</v>
      </c>
      <c r="B39" s="17" t="s">
        <v>33</v>
      </c>
      <c r="C39" s="20">
        <v>1.4750000000000001</v>
      </c>
      <c r="D39" s="20">
        <v>0</v>
      </c>
      <c r="E39" s="20">
        <v>0</v>
      </c>
      <c r="F39" s="20">
        <f t="shared" si="1"/>
        <v>0.4916666666666667</v>
      </c>
      <c r="G39" s="20">
        <v>1581237</v>
      </c>
      <c r="H39" s="20">
        <f t="shared" si="6"/>
        <v>1.0374331550802138</v>
      </c>
      <c r="I39" s="20">
        <f t="shared" si="7"/>
        <v>806.54361417112307</v>
      </c>
    </row>
    <row r="40" spans="1:35" s="3" customFormat="1" ht="31.5" customHeight="1" x14ac:dyDescent="0.25">
      <c r="A40" s="18" t="s">
        <v>53</v>
      </c>
      <c r="B40" s="17" t="s">
        <v>37</v>
      </c>
      <c r="C40" s="20">
        <v>0</v>
      </c>
      <c r="D40" s="20">
        <v>0</v>
      </c>
      <c r="E40" s="20">
        <v>0</v>
      </c>
      <c r="F40" s="20">
        <v>0</v>
      </c>
      <c r="G40" s="20" t="s">
        <v>15</v>
      </c>
      <c r="H40" s="20" t="s">
        <v>15</v>
      </c>
      <c r="I40" s="20">
        <v>0</v>
      </c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</row>
    <row r="41" spans="1:35" ht="15.75" customHeight="1" x14ac:dyDescent="0.25">
      <c r="A41" s="18" t="s">
        <v>54</v>
      </c>
      <c r="B41" s="17" t="s">
        <v>27</v>
      </c>
      <c r="C41" s="20">
        <v>0</v>
      </c>
      <c r="D41" s="20">
        <v>0</v>
      </c>
      <c r="E41" s="20">
        <v>0</v>
      </c>
      <c r="F41" s="20">
        <v>0</v>
      </c>
      <c r="G41" s="20" t="s">
        <v>15</v>
      </c>
      <c r="H41" s="20" t="s">
        <v>15</v>
      </c>
      <c r="I41" s="20">
        <v>0</v>
      </c>
    </row>
    <row r="42" spans="1:35" s="3" customFormat="1" ht="31.5" customHeight="1" x14ac:dyDescent="0.25">
      <c r="A42" s="18" t="s">
        <v>55</v>
      </c>
      <c r="B42" s="17" t="s">
        <v>29</v>
      </c>
      <c r="C42" s="20">
        <v>3.7490000000000001</v>
      </c>
      <c r="D42" s="20">
        <v>0.98299999999999998</v>
      </c>
      <c r="E42" s="20">
        <v>0.69899999999999995</v>
      </c>
      <c r="F42" s="20">
        <f t="shared" si="1"/>
        <v>1.8103333333333333</v>
      </c>
      <c r="G42" s="21">
        <v>2258500</v>
      </c>
      <c r="H42" s="20">
        <f t="shared" ref="H42:H45" si="8">5.82/5.61</f>
        <v>1.0374331550802138</v>
      </c>
      <c r="I42" s="20">
        <f t="shared" ref="I42:I45" si="9">(F42*G42*H42)/1000</f>
        <v>4241.6884474153294</v>
      </c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</row>
    <row r="43" spans="1:35" s="3" customFormat="1" ht="31.5" customHeight="1" x14ac:dyDescent="0.25">
      <c r="A43" s="18" t="s">
        <v>56</v>
      </c>
      <c r="B43" s="17" t="s">
        <v>31</v>
      </c>
      <c r="C43" s="20">
        <v>0.82199999999999995</v>
      </c>
      <c r="D43" s="20">
        <v>0.46199999999999997</v>
      </c>
      <c r="E43" s="20">
        <v>0</v>
      </c>
      <c r="F43" s="20">
        <f t="shared" si="1"/>
        <v>0.42799999999999994</v>
      </c>
      <c r="G43" s="21">
        <v>2258500</v>
      </c>
      <c r="H43" s="20">
        <f t="shared" si="8"/>
        <v>1.0374331550802138</v>
      </c>
      <c r="I43" s="20">
        <f t="shared" si="9"/>
        <v>1002.8223101604276</v>
      </c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</row>
    <row r="44" spans="1:35" ht="15.75" customHeight="1" x14ac:dyDescent="0.25">
      <c r="A44" s="18" t="s">
        <v>57</v>
      </c>
      <c r="B44" s="17" t="s">
        <v>43</v>
      </c>
      <c r="C44" s="20">
        <v>0</v>
      </c>
      <c r="D44" s="20">
        <v>0.93575000000000008</v>
      </c>
      <c r="E44" s="20">
        <v>0</v>
      </c>
      <c r="F44" s="20">
        <f t="shared" si="1"/>
        <v>0.31191666666666668</v>
      </c>
      <c r="G44" s="20">
        <v>6443654</v>
      </c>
      <c r="H44" s="20">
        <f t="shared" si="8"/>
        <v>1.0374331550802138</v>
      </c>
      <c r="I44" s="20">
        <f t="shared" si="9"/>
        <v>2085.1193417415329</v>
      </c>
    </row>
    <row r="45" spans="1:35" s="3" customFormat="1" ht="15.75" customHeight="1" x14ac:dyDescent="0.25">
      <c r="A45" s="18" t="s">
        <v>58</v>
      </c>
      <c r="B45" s="17" t="s">
        <v>45</v>
      </c>
      <c r="C45" s="20">
        <v>0</v>
      </c>
      <c r="D45" s="20">
        <v>0</v>
      </c>
      <c r="E45" s="20">
        <v>0</v>
      </c>
      <c r="F45" s="20">
        <f t="shared" si="1"/>
        <v>0</v>
      </c>
      <c r="G45" s="20">
        <v>14380234</v>
      </c>
      <c r="H45" s="20">
        <f t="shared" si="8"/>
        <v>1.0374331550802138</v>
      </c>
      <c r="I45" s="20">
        <f t="shared" si="9"/>
        <v>0</v>
      </c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</row>
    <row r="46" spans="1:35" ht="31.5" customHeight="1" x14ac:dyDescent="0.25">
      <c r="A46" s="18" t="s">
        <v>59</v>
      </c>
      <c r="B46" s="17" t="s">
        <v>60</v>
      </c>
      <c r="C46" s="20">
        <v>0.04</v>
      </c>
      <c r="D46" s="20">
        <v>0</v>
      </c>
      <c r="E46" s="20">
        <f>SUM(E48:E73)</f>
        <v>0</v>
      </c>
      <c r="F46" s="20">
        <f>SUM(F48:F73)</f>
        <v>1.3333333333333334E-2</v>
      </c>
      <c r="G46" s="20" t="s">
        <v>15</v>
      </c>
      <c r="H46" s="20" t="s">
        <v>15</v>
      </c>
      <c r="I46" s="20">
        <f>SUM(I48:I73)</f>
        <v>35.084735190296954</v>
      </c>
    </row>
    <row r="47" spans="1:35" s="3" customFormat="1" ht="15.75" customHeight="1" x14ac:dyDescent="0.25">
      <c r="A47" s="18" t="s">
        <v>61</v>
      </c>
      <c r="B47" s="17" t="s">
        <v>21</v>
      </c>
      <c r="C47" s="20">
        <v>0</v>
      </c>
      <c r="D47" s="20">
        <v>0</v>
      </c>
      <c r="E47" s="20">
        <v>0</v>
      </c>
      <c r="F47" s="20">
        <v>0</v>
      </c>
      <c r="G47" s="20" t="s">
        <v>15</v>
      </c>
      <c r="H47" s="20" t="s">
        <v>15</v>
      </c>
      <c r="I47" s="20">
        <v>0</v>
      </c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</row>
    <row r="48" spans="1:35" s="3" customFormat="1" ht="31.5" customHeight="1" x14ac:dyDescent="0.25">
      <c r="A48" s="18" t="s">
        <v>62</v>
      </c>
      <c r="B48" s="17" t="s">
        <v>23</v>
      </c>
      <c r="C48" s="20">
        <v>0</v>
      </c>
      <c r="D48" s="20">
        <v>0</v>
      </c>
      <c r="E48" s="20">
        <v>0</v>
      </c>
      <c r="F48" s="20">
        <v>0</v>
      </c>
      <c r="G48" s="20" t="s">
        <v>15</v>
      </c>
      <c r="H48" s="20" t="s">
        <v>15</v>
      </c>
      <c r="I48" s="20">
        <v>0</v>
      </c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</row>
    <row r="49" spans="1:35" s="3" customFormat="1" ht="31.5" customHeight="1" x14ac:dyDescent="0.25">
      <c r="A49" s="18" t="s">
        <v>63</v>
      </c>
      <c r="B49" s="17" t="s">
        <v>64</v>
      </c>
      <c r="C49" s="20">
        <v>0</v>
      </c>
      <c r="D49" s="20">
        <v>0</v>
      </c>
      <c r="E49" s="20">
        <v>0</v>
      </c>
      <c r="F49" s="20">
        <v>0</v>
      </c>
      <c r="G49" s="20" t="s">
        <v>15</v>
      </c>
      <c r="H49" s="20" t="s">
        <v>15</v>
      </c>
      <c r="I49" s="20">
        <v>0</v>
      </c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</row>
    <row r="50" spans="1:35" ht="15.75" customHeight="1" x14ac:dyDescent="0.25">
      <c r="A50" s="18" t="s">
        <v>65</v>
      </c>
      <c r="B50" s="17" t="s">
        <v>66</v>
      </c>
      <c r="C50" s="20">
        <v>0</v>
      </c>
      <c r="D50" s="20">
        <v>0</v>
      </c>
      <c r="E50" s="20">
        <v>0</v>
      </c>
      <c r="F50" s="20">
        <f t="shared" si="1"/>
        <v>0</v>
      </c>
      <c r="G50" s="20">
        <v>2393639</v>
      </c>
      <c r="H50" s="20">
        <f>8.26/7.97</f>
        <v>1.0363864491844417</v>
      </c>
      <c r="I50" s="20">
        <f t="shared" ref="I50:I53" si="10">(F50*G50*H50)/1000</f>
        <v>0</v>
      </c>
    </row>
    <row r="51" spans="1:35" ht="31.5" customHeight="1" x14ac:dyDescent="0.25">
      <c r="A51" s="18" t="s">
        <v>67</v>
      </c>
      <c r="B51" s="17" t="s">
        <v>68</v>
      </c>
      <c r="C51" s="20">
        <v>0</v>
      </c>
      <c r="D51" s="20">
        <v>0</v>
      </c>
      <c r="E51" s="20">
        <v>0</v>
      </c>
      <c r="F51" s="20">
        <f t="shared" si="1"/>
        <v>0</v>
      </c>
      <c r="G51" s="20">
        <v>2393639</v>
      </c>
      <c r="H51" s="20">
        <f t="shared" ref="H51:H53" si="11">8.26/7.97</f>
        <v>1.0363864491844417</v>
      </c>
      <c r="I51" s="20">
        <f t="shared" si="10"/>
        <v>0</v>
      </c>
    </row>
    <row r="52" spans="1:35" ht="31.5" customHeight="1" x14ac:dyDescent="0.25">
      <c r="A52" s="18" t="s">
        <v>69</v>
      </c>
      <c r="B52" s="17" t="s">
        <v>70</v>
      </c>
      <c r="C52" s="20">
        <v>0</v>
      </c>
      <c r="D52" s="20">
        <v>0</v>
      </c>
      <c r="E52" s="20">
        <v>0</v>
      </c>
      <c r="F52" s="20">
        <f t="shared" si="1"/>
        <v>0</v>
      </c>
      <c r="G52" s="20">
        <v>2393639</v>
      </c>
      <c r="H52" s="20">
        <f t="shared" si="11"/>
        <v>1.0363864491844417</v>
      </c>
      <c r="I52" s="20">
        <f t="shared" si="10"/>
        <v>0</v>
      </c>
    </row>
    <row r="53" spans="1:35" ht="31.5" customHeight="1" x14ac:dyDescent="0.25">
      <c r="A53" s="18" t="s">
        <v>71</v>
      </c>
      <c r="B53" s="17" t="s">
        <v>72</v>
      </c>
      <c r="C53" s="20">
        <v>0</v>
      </c>
      <c r="D53" s="20">
        <v>0</v>
      </c>
      <c r="E53" s="20">
        <v>0</v>
      </c>
      <c r="F53" s="20">
        <f t="shared" si="1"/>
        <v>0</v>
      </c>
      <c r="G53" s="20">
        <v>2393639</v>
      </c>
      <c r="H53" s="20">
        <f t="shared" si="11"/>
        <v>1.0363864491844417</v>
      </c>
      <c r="I53" s="20">
        <f t="shared" si="10"/>
        <v>0</v>
      </c>
    </row>
    <row r="54" spans="1:35" s="3" customFormat="1" ht="31.5" customHeight="1" x14ac:dyDescent="0.25">
      <c r="A54" s="18" t="s">
        <v>73</v>
      </c>
      <c r="B54" s="17" t="s">
        <v>74</v>
      </c>
      <c r="C54" s="20">
        <v>0</v>
      </c>
      <c r="D54" s="20">
        <v>0</v>
      </c>
      <c r="E54" s="20">
        <v>0</v>
      </c>
      <c r="F54" s="20">
        <v>0</v>
      </c>
      <c r="G54" s="20" t="s">
        <v>15</v>
      </c>
      <c r="H54" s="20" t="s">
        <v>15</v>
      </c>
      <c r="I54" s="20">
        <v>0</v>
      </c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</row>
    <row r="55" spans="1:35" s="3" customFormat="1" ht="15.75" customHeight="1" x14ac:dyDescent="0.25">
      <c r="A55" s="18" t="s">
        <v>75</v>
      </c>
      <c r="B55" s="17" t="s">
        <v>66</v>
      </c>
      <c r="C55" s="20">
        <v>0</v>
      </c>
      <c r="D55" s="20">
        <v>0</v>
      </c>
      <c r="E55" s="20">
        <v>0</v>
      </c>
      <c r="F55" s="20">
        <f t="shared" si="1"/>
        <v>0</v>
      </c>
      <c r="G55" s="20">
        <v>2393639</v>
      </c>
      <c r="H55" s="20">
        <f t="shared" ref="H55:H58" si="12">8.26/7.97</f>
        <v>1.0363864491844417</v>
      </c>
      <c r="I55" s="20">
        <f t="shared" ref="I55:I58" si="13">(F55*G55*H55)/1000</f>
        <v>0</v>
      </c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</row>
    <row r="56" spans="1:35" s="3" customFormat="1" ht="31.5" customHeight="1" x14ac:dyDescent="0.25">
      <c r="A56" s="18" t="s">
        <v>76</v>
      </c>
      <c r="B56" s="17" t="s">
        <v>68</v>
      </c>
      <c r="C56" s="20">
        <v>0</v>
      </c>
      <c r="D56" s="20">
        <v>0</v>
      </c>
      <c r="E56" s="20">
        <v>0</v>
      </c>
      <c r="F56" s="20">
        <f t="shared" si="1"/>
        <v>0</v>
      </c>
      <c r="G56" s="20">
        <v>2393639</v>
      </c>
      <c r="H56" s="20">
        <f t="shared" si="12"/>
        <v>1.0363864491844417</v>
      </c>
      <c r="I56" s="20">
        <f t="shared" si="13"/>
        <v>0</v>
      </c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</row>
    <row r="57" spans="1:35" ht="31.5" customHeight="1" x14ac:dyDescent="0.25">
      <c r="A57" s="18" t="s">
        <v>77</v>
      </c>
      <c r="B57" s="17" t="s">
        <v>70</v>
      </c>
      <c r="C57" s="20">
        <v>0</v>
      </c>
      <c r="D57" s="20">
        <v>0</v>
      </c>
      <c r="E57" s="20">
        <v>0</v>
      </c>
      <c r="F57" s="20">
        <f t="shared" si="1"/>
        <v>0</v>
      </c>
      <c r="G57" s="20">
        <v>2393639</v>
      </c>
      <c r="H57" s="20">
        <f t="shared" si="12"/>
        <v>1.0363864491844417</v>
      </c>
      <c r="I57" s="20">
        <f t="shared" si="13"/>
        <v>0</v>
      </c>
    </row>
    <row r="58" spans="1:35" s="3" customFormat="1" ht="31.5" customHeight="1" x14ac:dyDescent="0.25">
      <c r="A58" s="18" t="s">
        <v>78</v>
      </c>
      <c r="B58" s="17" t="s">
        <v>72</v>
      </c>
      <c r="C58" s="20">
        <v>0</v>
      </c>
      <c r="D58" s="20">
        <v>0</v>
      </c>
      <c r="E58" s="20">
        <v>0</v>
      </c>
      <c r="F58" s="20">
        <f t="shared" si="1"/>
        <v>0</v>
      </c>
      <c r="G58" s="20">
        <v>2393639</v>
      </c>
      <c r="H58" s="20">
        <f t="shared" si="12"/>
        <v>1.0363864491844417</v>
      </c>
      <c r="I58" s="20">
        <f t="shared" si="13"/>
        <v>0</v>
      </c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</row>
    <row r="59" spans="1:35" s="3" customFormat="1" ht="31.5" customHeight="1" x14ac:dyDescent="0.25">
      <c r="A59" s="18" t="s">
        <v>79</v>
      </c>
      <c r="B59" s="17" t="s">
        <v>37</v>
      </c>
      <c r="C59" s="20">
        <v>0</v>
      </c>
      <c r="D59" s="20">
        <v>0</v>
      </c>
      <c r="E59" s="20">
        <v>0</v>
      </c>
      <c r="F59" s="20">
        <v>0</v>
      </c>
      <c r="G59" s="20" t="s">
        <v>15</v>
      </c>
      <c r="H59" s="20" t="s">
        <v>15</v>
      </c>
      <c r="I59" s="20">
        <v>0</v>
      </c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</row>
    <row r="60" spans="1:35" s="3" customFormat="1" ht="31.5" customHeight="1" x14ac:dyDescent="0.25">
      <c r="A60" s="18" t="s">
        <v>80</v>
      </c>
      <c r="B60" s="17" t="s">
        <v>64</v>
      </c>
      <c r="C60" s="20">
        <v>0</v>
      </c>
      <c r="D60" s="20">
        <v>0</v>
      </c>
      <c r="E60" s="20">
        <v>0</v>
      </c>
      <c r="F60" s="20">
        <v>0</v>
      </c>
      <c r="G60" s="20" t="s">
        <v>15</v>
      </c>
      <c r="H60" s="20" t="s">
        <v>15</v>
      </c>
      <c r="I60" s="20">
        <v>0</v>
      </c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</row>
    <row r="61" spans="1:35" s="3" customFormat="1" ht="15.75" customHeight="1" x14ac:dyDescent="0.25">
      <c r="A61" s="18" t="s">
        <v>81</v>
      </c>
      <c r="B61" s="17" t="s">
        <v>66</v>
      </c>
      <c r="C61" s="20">
        <v>0</v>
      </c>
      <c r="D61" s="20">
        <v>0</v>
      </c>
      <c r="E61" s="20">
        <v>0</v>
      </c>
      <c r="F61" s="20">
        <f t="shared" si="1"/>
        <v>0</v>
      </c>
      <c r="G61" s="20">
        <v>2941172</v>
      </c>
      <c r="H61" s="20">
        <f t="shared" ref="H61:H63" si="14">8.26/7.97</f>
        <v>1.0363864491844417</v>
      </c>
      <c r="I61" s="20">
        <f t="shared" ref="I61:I63" si="15">(F61*G61*H61)/1000</f>
        <v>0</v>
      </c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</row>
    <row r="62" spans="1:35" s="3" customFormat="1" ht="31.5" customHeight="1" x14ac:dyDescent="0.25">
      <c r="A62" s="18" t="s">
        <v>82</v>
      </c>
      <c r="B62" s="17" t="s">
        <v>68</v>
      </c>
      <c r="C62" s="20">
        <v>0</v>
      </c>
      <c r="D62" s="20">
        <v>0</v>
      </c>
      <c r="E62" s="20">
        <v>0</v>
      </c>
      <c r="F62" s="20">
        <f t="shared" si="1"/>
        <v>0</v>
      </c>
      <c r="G62" s="20">
        <v>2941172</v>
      </c>
      <c r="H62" s="20">
        <f t="shared" si="14"/>
        <v>1.0363864491844417</v>
      </c>
      <c r="I62" s="20">
        <f t="shared" si="15"/>
        <v>0</v>
      </c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</row>
    <row r="63" spans="1:35" s="3" customFormat="1" ht="31.5" customHeight="1" x14ac:dyDescent="0.25">
      <c r="A63" s="18" t="s">
        <v>83</v>
      </c>
      <c r="B63" s="17" t="s">
        <v>70</v>
      </c>
      <c r="C63" s="20">
        <v>0</v>
      </c>
      <c r="D63" s="20">
        <v>0</v>
      </c>
      <c r="E63" s="20">
        <v>0</v>
      </c>
      <c r="F63" s="20">
        <f t="shared" si="1"/>
        <v>0</v>
      </c>
      <c r="G63" s="20">
        <v>2941172</v>
      </c>
      <c r="H63" s="20">
        <f t="shared" si="14"/>
        <v>1.0363864491844417</v>
      </c>
      <c r="I63" s="20">
        <f t="shared" si="15"/>
        <v>0</v>
      </c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</row>
    <row r="64" spans="1:35" s="3" customFormat="1" ht="31.5" customHeight="1" x14ac:dyDescent="0.25">
      <c r="A64" s="18" t="s">
        <v>84</v>
      </c>
      <c r="B64" s="17" t="s">
        <v>74</v>
      </c>
      <c r="C64" s="20">
        <v>0</v>
      </c>
      <c r="D64" s="20">
        <v>0</v>
      </c>
      <c r="E64" s="20">
        <v>0</v>
      </c>
      <c r="F64" s="20">
        <v>0</v>
      </c>
      <c r="G64" s="20" t="s">
        <v>15</v>
      </c>
      <c r="H64" s="20" t="s">
        <v>15</v>
      </c>
      <c r="I64" s="20">
        <v>0</v>
      </c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</row>
    <row r="65" spans="1:35" s="3" customFormat="1" ht="31.5" customHeight="1" x14ac:dyDescent="0.25">
      <c r="A65" s="18" t="s">
        <v>85</v>
      </c>
      <c r="B65" s="17" t="s">
        <v>68</v>
      </c>
      <c r="C65" s="20">
        <v>0</v>
      </c>
      <c r="D65" s="20">
        <v>0</v>
      </c>
      <c r="E65" s="20">
        <v>0</v>
      </c>
      <c r="F65" s="20">
        <f t="shared" si="1"/>
        <v>0</v>
      </c>
      <c r="G65" s="20">
        <v>2941172</v>
      </c>
      <c r="H65" s="20">
        <f t="shared" ref="H65:H66" si="16">8.26/7.97</f>
        <v>1.0363864491844417</v>
      </c>
      <c r="I65" s="20">
        <f t="shared" ref="I65:I66" si="17">(F65*G65*H65)/1000</f>
        <v>0</v>
      </c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</row>
    <row r="66" spans="1:35" s="3" customFormat="1" ht="15.75" customHeight="1" x14ac:dyDescent="0.25">
      <c r="A66" s="18" t="s">
        <v>86</v>
      </c>
      <c r="B66" s="17" t="s">
        <v>87</v>
      </c>
      <c r="C66" s="20">
        <v>0</v>
      </c>
      <c r="D66" s="20">
        <v>0</v>
      </c>
      <c r="E66" s="20">
        <v>0</v>
      </c>
      <c r="F66" s="20">
        <f t="shared" si="1"/>
        <v>0</v>
      </c>
      <c r="G66" s="20">
        <v>7111427</v>
      </c>
      <c r="H66" s="20">
        <f t="shared" si="16"/>
        <v>1.0363864491844417</v>
      </c>
      <c r="I66" s="20">
        <f t="shared" si="17"/>
        <v>0</v>
      </c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</row>
    <row r="67" spans="1:35" ht="15.75" customHeight="1" x14ac:dyDescent="0.25">
      <c r="A67" s="18" t="s">
        <v>88</v>
      </c>
      <c r="B67" s="17" t="s">
        <v>47</v>
      </c>
      <c r="C67" s="20">
        <v>0</v>
      </c>
      <c r="D67" s="20">
        <v>0</v>
      </c>
      <c r="E67" s="20">
        <v>0</v>
      </c>
      <c r="F67" s="20">
        <v>0</v>
      </c>
      <c r="G67" s="20" t="s">
        <v>15</v>
      </c>
      <c r="H67" s="20" t="s">
        <v>15</v>
      </c>
      <c r="I67" s="20">
        <v>0</v>
      </c>
    </row>
    <row r="68" spans="1:35" s="3" customFormat="1" ht="31.5" customHeight="1" x14ac:dyDescent="0.25">
      <c r="A68" s="18" t="s">
        <v>89</v>
      </c>
      <c r="B68" s="17" t="s">
        <v>23</v>
      </c>
      <c r="C68" s="20">
        <v>0</v>
      </c>
      <c r="D68" s="20">
        <v>0</v>
      </c>
      <c r="E68" s="20">
        <v>0</v>
      </c>
      <c r="F68" s="20">
        <v>0</v>
      </c>
      <c r="G68" s="20" t="s">
        <v>15</v>
      </c>
      <c r="H68" s="20" t="s">
        <v>15</v>
      </c>
      <c r="I68" s="20">
        <v>0</v>
      </c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</row>
    <row r="69" spans="1:35" ht="31.5" customHeight="1" x14ac:dyDescent="0.25">
      <c r="A69" s="18" t="s">
        <v>90</v>
      </c>
      <c r="B69" s="17" t="s">
        <v>64</v>
      </c>
      <c r="C69" s="20">
        <v>0</v>
      </c>
      <c r="D69" s="20">
        <v>0</v>
      </c>
      <c r="E69" s="20">
        <v>0</v>
      </c>
      <c r="F69" s="20">
        <f t="shared" si="1"/>
        <v>0</v>
      </c>
      <c r="G69" s="20">
        <v>1848750</v>
      </c>
      <c r="H69" s="20">
        <f>8.26/7.97</f>
        <v>1.0363864491844417</v>
      </c>
      <c r="I69" s="20">
        <f>(F69*G69*H69)/1000</f>
        <v>0</v>
      </c>
    </row>
    <row r="70" spans="1:35" ht="31.5" customHeight="1" x14ac:dyDescent="0.25">
      <c r="A70" s="18" t="s">
        <v>91</v>
      </c>
      <c r="B70" s="17" t="s">
        <v>37</v>
      </c>
      <c r="C70" s="20">
        <v>0</v>
      </c>
      <c r="D70" s="20">
        <v>0</v>
      </c>
      <c r="E70" s="20">
        <v>0</v>
      </c>
      <c r="F70" s="20">
        <v>0</v>
      </c>
      <c r="G70" s="20" t="s">
        <v>15</v>
      </c>
      <c r="H70" s="20" t="s">
        <v>15</v>
      </c>
      <c r="I70" s="20">
        <v>0</v>
      </c>
    </row>
    <row r="71" spans="1:35" ht="31.5" customHeight="1" x14ac:dyDescent="0.25">
      <c r="A71" s="18" t="s">
        <v>92</v>
      </c>
      <c r="B71" s="17" t="s">
        <v>64</v>
      </c>
      <c r="C71" s="21">
        <v>0</v>
      </c>
      <c r="D71" s="20">
        <v>0</v>
      </c>
      <c r="E71" s="20">
        <v>0</v>
      </c>
      <c r="F71" s="20">
        <v>0</v>
      </c>
      <c r="G71" s="20" t="s">
        <v>15</v>
      </c>
      <c r="H71" s="20" t="s">
        <v>15</v>
      </c>
      <c r="I71" s="20">
        <v>0</v>
      </c>
    </row>
    <row r="72" spans="1:35" s="3" customFormat="1" ht="31.5" customHeight="1" x14ac:dyDescent="0.25">
      <c r="A72" s="18" t="s">
        <v>93</v>
      </c>
      <c r="B72" s="17" t="s">
        <v>29</v>
      </c>
      <c r="C72" s="20">
        <v>0</v>
      </c>
      <c r="D72" s="20">
        <v>0</v>
      </c>
      <c r="E72" s="20">
        <v>0</v>
      </c>
      <c r="F72" s="20">
        <f t="shared" si="1"/>
        <v>0</v>
      </c>
      <c r="G72" s="20">
        <v>2538971</v>
      </c>
      <c r="H72" s="20">
        <f t="shared" ref="H72:H73" si="18">8.26/7.97</f>
        <v>1.0363864491844417</v>
      </c>
      <c r="I72" s="20">
        <f t="shared" ref="I72:I73" si="19">(F72*G72*H72)/1000</f>
        <v>0</v>
      </c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</row>
    <row r="73" spans="1:35" ht="31.5" customHeight="1" x14ac:dyDescent="0.25">
      <c r="A73" s="18" t="s">
        <v>94</v>
      </c>
      <c r="B73" s="17" t="s">
        <v>31</v>
      </c>
      <c r="C73" s="20">
        <v>0.04</v>
      </c>
      <c r="D73" s="20">
        <v>0</v>
      </c>
      <c r="E73" s="20">
        <v>0</v>
      </c>
      <c r="F73" s="20">
        <f t="shared" si="1"/>
        <v>1.3333333333333334E-2</v>
      </c>
      <c r="G73" s="20">
        <v>2538971</v>
      </c>
      <c r="H73" s="20">
        <f t="shared" si="18"/>
        <v>1.0363864491844417</v>
      </c>
      <c r="I73" s="20">
        <f t="shared" si="19"/>
        <v>35.084735190296954</v>
      </c>
    </row>
    <row r="74" spans="1:35" s="3" customFormat="1" ht="47.25" customHeight="1" x14ac:dyDescent="0.25">
      <c r="A74" s="18" t="s">
        <v>95</v>
      </c>
      <c r="B74" s="17" t="s">
        <v>96</v>
      </c>
      <c r="C74" s="20">
        <v>0</v>
      </c>
      <c r="D74" s="20">
        <v>0</v>
      </c>
      <c r="E74" s="20">
        <f>SUM(E76:E87)</f>
        <v>0</v>
      </c>
      <c r="F74" s="20">
        <f>SUM(F76:F87)</f>
        <v>0</v>
      </c>
      <c r="G74" s="20" t="s">
        <v>15</v>
      </c>
      <c r="H74" s="20" t="s">
        <v>15</v>
      </c>
      <c r="I74" s="20">
        <f>SUM(I76:I87)</f>
        <v>0</v>
      </c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</row>
    <row r="75" spans="1:35" ht="15.75" customHeight="1" x14ac:dyDescent="0.25">
      <c r="A75" s="18" t="s">
        <v>97</v>
      </c>
      <c r="B75" s="17" t="s">
        <v>21</v>
      </c>
      <c r="C75" s="20">
        <v>0</v>
      </c>
      <c r="D75" s="20">
        <v>0</v>
      </c>
      <c r="E75" s="20">
        <v>0</v>
      </c>
      <c r="F75" s="20">
        <v>0</v>
      </c>
      <c r="G75" s="20" t="s">
        <v>15</v>
      </c>
      <c r="H75" s="20" t="s">
        <v>15</v>
      </c>
      <c r="I75" s="20">
        <v>0</v>
      </c>
    </row>
    <row r="76" spans="1:35" s="6" customFormat="1" ht="15.75" customHeight="1" x14ac:dyDescent="0.25">
      <c r="A76" s="18" t="s">
        <v>98</v>
      </c>
      <c r="B76" s="17" t="s">
        <v>99</v>
      </c>
      <c r="C76" s="21">
        <v>0</v>
      </c>
      <c r="D76" s="21">
        <v>0</v>
      </c>
      <c r="E76" s="21">
        <v>0</v>
      </c>
      <c r="F76" s="21">
        <v>0</v>
      </c>
      <c r="G76" s="21" t="s">
        <v>15</v>
      </c>
      <c r="H76" s="20" t="s">
        <v>15</v>
      </c>
      <c r="I76" s="21">
        <v>0</v>
      </c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</row>
    <row r="77" spans="1:35" s="6" customFormat="1" ht="15.75" customHeight="1" x14ac:dyDescent="0.25">
      <c r="A77" s="18" t="s">
        <v>100</v>
      </c>
      <c r="B77" s="17" t="s">
        <v>101</v>
      </c>
      <c r="C77" s="21">
        <v>0</v>
      </c>
      <c r="D77" s="21">
        <v>0</v>
      </c>
      <c r="E77" s="21">
        <v>0</v>
      </c>
      <c r="F77" s="21">
        <f t="shared" si="1"/>
        <v>0</v>
      </c>
      <c r="G77" s="21" t="s">
        <v>15</v>
      </c>
      <c r="H77" s="20">
        <f>10.42/10.04</f>
        <v>1.0378486055776894</v>
      </c>
      <c r="I77" s="21">
        <v>0</v>
      </c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</row>
    <row r="78" spans="1:35" s="6" customFormat="1" ht="15.75" customHeight="1" x14ac:dyDescent="0.25">
      <c r="A78" s="18" t="s">
        <v>102</v>
      </c>
      <c r="B78" s="17" t="s">
        <v>103</v>
      </c>
      <c r="C78" s="21">
        <v>0</v>
      </c>
      <c r="D78" s="21">
        <v>0</v>
      </c>
      <c r="E78" s="21">
        <v>0</v>
      </c>
      <c r="F78" s="21">
        <v>0</v>
      </c>
      <c r="G78" s="20" t="s">
        <v>15</v>
      </c>
      <c r="H78" s="20" t="s">
        <v>15</v>
      </c>
      <c r="I78" s="21">
        <v>0</v>
      </c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</row>
    <row r="79" spans="1:35" s="6" customFormat="1" ht="15.75" customHeight="1" x14ac:dyDescent="0.25">
      <c r="A79" s="18" t="s">
        <v>104</v>
      </c>
      <c r="B79" s="22" t="s">
        <v>105</v>
      </c>
      <c r="C79" s="21">
        <v>0</v>
      </c>
      <c r="D79" s="21">
        <v>0</v>
      </c>
      <c r="E79" s="21">
        <v>0</v>
      </c>
      <c r="F79" s="20">
        <f t="shared" si="1"/>
        <v>0</v>
      </c>
      <c r="G79" s="21">
        <v>326484</v>
      </c>
      <c r="H79" s="20">
        <f>10.42/10.04</f>
        <v>1.0378486055776894</v>
      </c>
      <c r="I79" s="20">
        <f>(F79*G79*H79)/1000</f>
        <v>0</v>
      </c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</row>
    <row r="80" spans="1:35" s="6" customFormat="1" ht="15.75" customHeight="1" x14ac:dyDescent="0.25">
      <c r="A80" s="18" t="s">
        <v>106</v>
      </c>
      <c r="B80" s="17" t="s">
        <v>107</v>
      </c>
      <c r="C80" s="21">
        <v>0</v>
      </c>
      <c r="D80" s="21">
        <v>0</v>
      </c>
      <c r="E80" s="21">
        <v>0</v>
      </c>
      <c r="F80" s="21">
        <v>0</v>
      </c>
      <c r="G80" s="21" t="s">
        <v>15</v>
      </c>
      <c r="H80" s="20" t="s">
        <v>15</v>
      </c>
      <c r="I80" s="21">
        <v>0</v>
      </c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</row>
    <row r="81" spans="1:35" s="6" customFormat="1" ht="15.75" customHeight="1" x14ac:dyDescent="0.25">
      <c r="A81" s="18" t="s">
        <v>108</v>
      </c>
      <c r="B81" s="22" t="s">
        <v>109</v>
      </c>
      <c r="C81" s="21">
        <v>0</v>
      </c>
      <c r="D81" s="21">
        <v>0</v>
      </c>
      <c r="E81" s="21">
        <v>0</v>
      </c>
      <c r="F81" s="20">
        <f t="shared" ref="F81" si="20">(C81+D81+E81)/3</f>
        <v>0</v>
      </c>
      <c r="G81" s="21">
        <v>5229682</v>
      </c>
      <c r="H81" s="20">
        <f>10.42/10.04</f>
        <v>1.0378486055776894</v>
      </c>
      <c r="I81" s="20">
        <f>(F81*G81*H81)/1000</f>
        <v>0</v>
      </c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</row>
    <row r="82" spans="1:35" s="6" customFormat="1" ht="15.75" customHeight="1" x14ac:dyDescent="0.25">
      <c r="A82" s="18" t="s">
        <v>110</v>
      </c>
      <c r="B82" s="22" t="s">
        <v>47</v>
      </c>
      <c r="C82" s="21">
        <v>0</v>
      </c>
      <c r="D82" s="21">
        <v>0</v>
      </c>
      <c r="E82" s="21">
        <v>0</v>
      </c>
      <c r="F82" s="20">
        <v>0</v>
      </c>
      <c r="G82" s="21" t="s">
        <v>15</v>
      </c>
      <c r="H82" s="20" t="s">
        <v>15</v>
      </c>
      <c r="I82" s="20">
        <v>0</v>
      </c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</row>
    <row r="83" spans="1:35" s="6" customFormat="1" ht="15.75" customHeight="1" x14ac:dyDescent="0.25">
      <c r="A83" s="23" t="s">
        <v>111</v>
      </c>
      <c r="B83" s="17" t="s">
        <v>112</v>
      </c>
      <c r="C83" s="21">
        <v>0</v>
      </c>
      <c r="D83" s="21">
        <v>0</v>
      </c>
      <c r="E83" s="21">
        <v>0</v>
      </c>
      <c r="F83" s="21">
        <v>0</v>
      </c>
      <c r="G83" s="21" t="s">
        <v>15</v>
      </c>
      <c r="H83" s="21" t="s">
        <v>15</v>
      </c>
      <c r="I83" s="21">
        <v>0</v>
      </c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</row>
    <row r="84" spans="1:35" s="6" customFormat="1" ht="94.5" customHeight="1" x14ac:dyDescent="0.25">
      <c r="A84" s="23" t="s">
        <v>113</v>
      </c>
      <c r="B84" s="17" t="s">
        <v>109</v>
      </c>
      <c r="C84" s="21">
        <v>0</v>
      </c>
      <c r="D84" s="21">
        <v>0</v>
      </c>
      <c r="E84" s="21">
        <v>0</v>
      </c>
      <c r="F84" s="21">
        <f t="shared" si="1"/>
        <v>0</v>
      </c>
      <c r="G84" s="21">
        <v>1586702</v>
      </c>
      <c r="H84" s="21">
        <f t="shared" ref="H84:H89" si="21">10.42/10.04</f>
        <v>1.0378486055776894</v>
      </c>
      <c r="I84" s="21">
        <f t="shared" ref="I84:I87" si="22">(F84*G84*H84)/1000</f>
        <v>0</v>
      </c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</row>
    <row r="85" spans="1:35" s="6" customFormat="1" ht="15.75" customHeight="1" x14ac:dyDescent="0.25">
      <c r="A85" s="23" t="s">
        <v>114</v>
      </c>
      <c r="B85" s="17" t="s">
        <v>101</v>
      </c>
      <c r="C85" s="21">
        <v>0</v>
      </c>
      <c r="D85" s="21">
        <v>0</v>
      </c>
      <c r="E85" s="21">
        <v>0</v>
      </c>
      <c r="F85" s="20">
        <f t="shared" si="1"/>
        <v>0</v>
      </c>
      <c r="G85" s="21">
        <v>2784643</v>
      </c>
      <c r="H85" s="21">
        <f t="shared" si="21"/>
        <v>1.0378486055776894</v>
      </c>
      <c r="I85" s="20">
        <f t="shared" si="22"/>
        <v>0</v>
      </c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</row>
    <row r="86" spans="1:35" s="6" customFormat="1" ht="15.75" customHeight="1" x14ac:dyDescent="0.25">
      <c r="A86" s="23" t="s">
        <v>115</v>
      </c>
      <c r="B86" s="17" t="s">
        <v>103</v>
      </c>
      <c r="C86" s="21">
        <v>0</v>
      </c>
      <c r="D86" s="21">
        <v>0</v>
      </c>
      <c r="E86" s="21">
        <v>0</v>
      </c>
      <c r="F86" s="20">
        <v>0</v>
      </c>
      <c r="G86" s="21" t="s">
        <v>15</v>
      </c>
      <c r="H86" s="21" t="s">
        <v>15</v>
      </c>
      <c r="I86" s="20">
        <v>0</v>
      </c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</row>
    <row r="87" spans="1:35" s="6" customFormat="1" ht="31.5" customHeight="1" x14ac:dyDescent="0.25">
      <c r="A87" s="23" t="s">
        <v>116</v>
      </c>
      <c r="B87" s="17" t="s">
        <v>105</v>
      </c>
      <c r="C87" s="21">
        <v>0</v>
      </c>
      <c r="D87" s="21">
        <v>0</v>
      </c>
      <c r="E87" s="21">
        <v>0</v>
      </c>
      <c r="F87" s="20">
        <f t="shared" si="1"/>
        <v>0</v>
      </c>
      <c r="G87" s="21">
        <v>1586701.6667056584</v>
      </c>
      <c r="H87" s="21">
        <f t="shared" si="21"/>
        <v>1.0378486055776894</v>
      </c>
      <c r="I87" s="20">
        <f t="shared" si="22"/>
        <v>0</v>
      </c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</row>
    <row r="88" spans="1:35" s="6" customFormat="1" ht="31.5" customHeight="1" x14ac:dyDescent="0.25">
      <c r="A88" s="23" t="s">
        <v>117</v>
      </c>
      <c r="B88" s="17" t="s">
        <v>107</v>
      </c>
      <c r="C88" s="21">
        <v>0</v>
      </c>
      <c r="D88" s="21">
        <v>0</v>
      </c>
      <c r="E88" s="21">
        <v>0</v>
      </c>
      <c r="F88" s="20">
        <v>0</v>
      </c>
      <c r="G88" s="21" t="s">
        <v>15</v>
      </c>
      <c r="H88" s="21" t="s">
        <v>15</v>
      </c>
      <c r="I88" s="20">
        <v>0</v>
      </c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</row>
    <row r="89" spans="1:35" s="6" customFormat="1" ht="31.5" customHeight="1" x14ac:dyDescent="0.25">
      <c r="A89" s="23" t="s">
        <v>118</v>
      </c>
      <c r="B89" s="17" t="s">
        <v>109</v>
      </c>
      <c r="C89" s="21">
        <v>0</v>
      </c>
      <c r="D89" s="21">
        <v>0</v>
      </c>
      <c r="E89" s="21">
        <v>0</v>
      </c>
      <c r="F89" s="20">
        <f t="shared" ref="F89" si="23">(C89+D89+E89)/3</f>
        <v>0</v>
      </c>
      <c r="G89" s="21">
        <v>6537103</v>
      </c>
      <c r="H89" s="21">
        <f t="shared" si="21"/>
        <v>1.0378486055776894</v>
      </c>
      <c r="I89" s="20">
        <f t="shared" ref="I89" si="24">(F89*G89*H89)/1000</f>
        <v>0</v>
      </c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</row>
    <row r="90" spans="1:35" s="6" customFormat="1" ht="31.5" customHeight="1" x14ac:dyDescent="0.25">
      <c r="A90" s="23" t="s">
        <v>119</v>
      </c>
      <c r="B90" s="17" t="s">
        <v>120</v>
      </c>
      <c r="C90" s="21">
        <v>4245.3</v>
      </c>
      <c r="D90" s="21">
        <v>1718</v>
      </c>
      <c r="E90" s="21">
        <f>SUM(E91:E111)</f>
        <v>100</v>
      </c>
      <c r="F90" s="20">
        <f>SUM(F91:F111)</f>
        <v>2021.1000000000001</v>
      </c>
      <c r="G90" s="21" t="s">
        <v>15</v>
      </c>
      <c r="H90" s="21" t="s">
        <v>15</v>
      </c>
      <c r="I90" s="20">
        <f>SUM(I91:I111)</f>
        <v>23349.541366836318</v>
      </c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</row>
    <row r="91" spans="1:35" s="6" customFormat="1" ht="31.5" customHeight="1" x14ac:dyDescent="0.25">
      <c r="A91" s="23" t="s">
        <v>121</v>
      </c>
      <c r="B91" s="17" t="s">
        <v>21</v>
      </c>
      <c r="C91" s="21">
        <v>0</v>
      </c>
      <c r="D91" s="21">
        <v>0</v>
      </c>
      <c r="E91" s="21">
        <v>0</v>
      </c>
      <c r="F91" s="20">
        <v>0</v>
      </c>
      <c r="G91" s="21" t="s">
        <v>15</v>
      </c>
      <c r="H91" s="21" t="s">
        <v>15</v>
      </c>
      <c r="I91" s="20">
        <v>0</v>
      </c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</row>
    <row r="92" spans="1:35" s="6" customFormat="1" ht="15.75" customHeight="1" x14ac:dyDescent="0.25">
      <c r="A92" s="23" t="s">
        <v>122</v>
      </c>
      <c r="B92" s="17" t="s">
        <v>123</v>
      </c>
      <c r="C92" s="21">
        <v>0</v>
      </c>
      <c r="D92" s="21">
        <v>0</v>
      </c>
      <c r="E92" s="21">
        <v>0</v>
      </c>
      <c r="F92" s="20">
        <v>0</v>
      </c>
      <c r="G92" s="21" t="s">
        <v>15</v>
      </c>
      <c r="H92" s="21" t="s">
        <v>15</v>
      </c>
      <c r="I92" s="20">
        <v>0</v>
      </c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</row>
    <row r="93" spans="1:35" s="6" customFormat="1" ht="31.5" customHeight="1" x14ac:dyDescent="0.25">
      <c r="A93" s="23" t="s">
        <v>124</v>
      </c>
      <c r="B93" s="17" t="s">
        <v>125</v>
      </c>
      <c r="C93" s="21">
        <v>0</v>
      </c>
      <c r="D93" s="21">
        <v>0</v>
      </c>
      <c r="E93" s="21">
        <v>0</v>
      </c>
      <c r="F93" s="21">
        <f t="shared" si="1"/>
        <v>0</v>
      </c>
      <c r="G93" s="21">
        <v>38012</v>
      </c>
      <c r="H93" s="21">
        <f t="shared" ref="H93:H97" si="25">10.42/10.04</f>
        <v>1.0378486055776894</v>
      </c>
      <c r="I93" s="21">
        <f t="shared" ref="I93:I97" si="26">(F93*G93*H93)/1000</f>
        <v>0</v>
      </c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</row>
    <row r="94" spans="1:35" s="6" customFormat="1" ht="31.5" customHeight="1" x14ac:dyDescent="0.25">
      <c r="A94" s="23" t="s">
        <v>126</v>
      </c>
      <c r="B94" s="17" t="s">
        <v>127</v>
      </c>
      <c r="C94" s="21">
        <v>0</v>
      </c>
      <c r="D94" s="21">
        <v>0</v>
      </c>
      <c r="E94" s="21">
        <v>0</v>
      </c>
      <c r="F94" s="21">
        <f t="shared" si="1"/>
        <v>0</v>
      </c>
      <c r="G94" s="21">
        <v>10089</v>
      </c>
      <c r="H94" s="21">
        <f t="shared" si="25"/>
        <v>1.0378486055776894</v>
      </c>
      <c r="I94" s="21">
        <f t="shared" si="26"/>
        <v>0</v>
      </c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</row>
    <row r="95" spans="1:35" s="6" customFormat="1" ht="31.5" customHeight="1" x14ac:dyDescent="0.25">
      <c r="A95" s="23" t="s">
        <v>128</v>
      </c>
      <c r="B95" s="17" t="s">
        <v>129</v>
      </c>
      <c r="C95" s="21">
        <v>1112.5</v>
      </c>
      <c r="D95" s="21">
        <v>660</v>
      </c>
      <c r="E95" s="21">
        <v>0</v>
      </c>
      <c r="F95" s="20">
        <f t="shared" si="1"/>
        <v>590.83333333333337</v>
      </c>
      <c r="G95" s="21">
        <v>6892</v>
      </c>
      <c r="H95" s="21">
        <f t="shared" si="25"/>
        <v>1.0378486055776894</v>
      </c>
      <c r="I95" s="20">
        <f t="shared" si="26"/>
        <v>4226.1437383798147</v>
      </c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</row>
    <row r="96" spans="1:35" s="6" customFormat="1" ht="31.5" customHeight="1" x14ac:dyDescent="0.25">
      <c r="A96" s="23" t="s">
        <v>130</v>
      </c>
      <c r="B96" s="17" t="s">
        <v>131</v>
      </c>
      <c r="C96" s="21">
        <v>356</v>
      </c>
      <c r="D96" s="21">
        <v>0</v>
      </c>
      <c r="E96" s="21">
        <v>0</v>
      </c>
      <c r="F96" s="20">
        <f t="shared" si="1"/>
        <v>118.66666666666667</v>
      </c>
      <c r="G96" s="21">
        <v>6881</v>
      </c>
      <c r="H96" s="21">
        <f t="shared" si="25"/>
        <v>1.0378486055776894</v>
      </c>
      <c r="I96" s="20">
        <f t="shared" si="26"/>
        <v>847.45043559096962</v>
      </c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</row>
    <row r="97" spans="1:35" s="6" customFormat="1" ht="15.75" customHeight="1" x14ac:dyDescent="0.25">
      <c r="A97" s="23" t="s">
        <v>132</v>
      </c>
      <c r="B97" s="17" t="s">
        <v>133</v>
      </c>
      <c r="C97" s="21">
        <v>0</v>
      </c>
      <c r="D97" s="21">
        <v>0</v>
      </c>
      <c r="E97" s="21">
        <v>0</v>
      </c>
      <c r="F97" s="20">
        <f t="shared" si="1"/>
        <v>0</v>
      </c>
      <c r="G97" s="21">
        <v>4283</v>
      </c>
      <c r="H97" s="21">
        <f t="shared" si="25"/>
        <v>1.0378486055776894</v>
      </c>
      <c r="I97" s="20">
        <f t="shared" si="26"/>
        <v>0</v>
      </c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</row>
    <row r="98" spans="1:35" s="6" customFormat="1" ht="15.75" customHeight="1" x14ac:dyDescent="0.25">
      <c r="A98" s="23" t="s">
        <v>134</v>
      </c>
      <c r="B98" s="17" t="s">
        <v>135</v>
      </c>
      <c r="C98" s="21">
        <v>0</v>
      </c>
      <c r="D98" s="21">
        <v>0</v>
      </c>
      <c r="E98" s="21">
        <v>0</v>
      </c>
      <c r="F98" s="20">
        <v>0</v>
      </c>
      <c r="G98" s="21" t="s">
        <v>15</v>
      </c>
      <c r="H98" s="21" t="s">
        <v>15</v>
      </c>
      <c r="I98" s="20">
        <v>0</v>
      </c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</row>
    <row r="99" spans="1:35" ht="31.5" customHeight="1" x14ac:dyDescent="0.25">
      <c r="A99" s="23" t="s">
        <v>136</v>
      </c>
      <c r="B99" s="17" t="s">
        <v>129</v>
      </c>
      <c r="C99" s="21">
        <v>0</v>
      </c>
      <c r="D99" s="21">
        <v>0</v>
      </c>
      <c r="E99" s="21">
        <v>0</v>
      </c>
      <c r="F99" s="20">
        <f t="shared" si="1"/>
        <v>0</v>
      </c>
      <c r="G99" s="21">
        <v>13540</v>
      </c>
      <c r="H99" s="21">
        <f t="shared" ref="H99:H102" si="27">10.42/10.04</f>
        <v>1.0378486055776894</v>
      </c>
      <c r="I99" s="20">
        <f t="shared" ref="I99:I102" si="28">(F99*G99*H99)/1000</f>
        <v>0</v>
      </c>
    </row>
    <row r="100" spans="1:35" ht="31.5" customHeight="1" x14ac:dyDescent="0.25">
      <c r="A100" s="23" t="s">
        <v>137</v>
      </c>
      <c r="B100" s="17" t="s">
        <v>131</v>
      </c>
      <c r="C100" s="21">
        <v>0</v>
      </c>
      <c r="D100" s="21">
        <v>0</v>
      </c>
      <c r="E100" s="21">
        <v>0</v>
      </c>
      <c r="F100" s="20">
        <f t="shared" si="1"/>
        <v>0</v>
      </c>
      <c r="G100" s="21">
        <v>10585</v>
      </c>
      <c r="H100" s="21">
        <f t="shared" si="27"/>
        <v>1.0378486055776894</v>
      </c>
      <c r="I100" s="20">
        <f t="shared" si="28"/>
        <v>0</v>
      </c>
    </row>
    <row r="101" spans="1:35" ht="31.5" customHeight="1" x14ac:dyDescent="0.25">
      <c r="A101" s="23" t="s">
        <v>138</v>
      </c>
      <c r="B101" s="17" t="s">
        <v>133</v>
      </c>
      <c r="C101" s="24">
        <v>0</v>
      </c>
      <c r="D101" s="24">
        <v>0</v>
      </c>
      <c r="E101" s="24">
        <v>0</v>
      </c>
      <c r="F101" s="24">
        <f t="shared" si="1"/>
        <v>0</v>
      </c>
      <c r="G101" s="24">
        <v>8212</v>
      </c>
      <c r="H101" s="24">
        <f t="shared" si="27"/>
        <v>1.0378486055776894</v>
      </c>
      <c r="I101" s="24">
        <f t="shared" si="28"/>
        <v>0</v>
      </c>
    </row>
    <row r="102" spans="1:35" ht="27.6" customHeight="1" x14ac:dyDescent="0.25">
      <c r="A102" s="23" t="s">
        <v>139</v>
      </c>
      <c r="B102" s="17" t="s">
        <v>140</v>
      </c>
      <c r="C102" s="20">
        <v>0</v>
      </c>
      <c r="D102" s="20">
        <v>0</v>
      </c>
      <c r="E102" s="20">
        <v>0</v>
      </c>
      <c r="F102" s="20">
        <f t="shared" si="1"/>
        <v>0</v>
      </c>
      <c r="G102" s="20">
        <v>8123</v>
      </c>
      <c r="H102" s="20">
        <f t="shared" si="27"/>
        <v>1.0378486055776894</v>
      </c>
      <c r="I102" s="20">
        <f t="shared" si="28"/>
        <v>0</v>
      </c>
    </row>
    <row r="103" spans="1:35" s="3" customFormat="1" ht="31.5" customHeight="1" x14ac:dyDescent="0.25">
      <c r="A103" s="23" t="s">
        <v>141</v>
      </c>
      <c r="B103" s="17" t="s">
        <v>47</v>
      </c>
      <c r="C103" s="20">
        <v>0</v>
      </c>
      <c r="D103" s="20">
        <v>0</v>
      </c>
      <c r="E103" s="20">
        <v>0</v>
      </c>
      <c r="F103" s="20">
        <v>0</v>
      </c>
      <c r="G103" s="20" t="s">
        <v>15</v>
      </c>
      <c r="H103" s="20" t="s">
        <v>15</v>
      </c>
      <c r="I103" s="20">
        <v>0</v>
      </c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  <c r="AE103"/>
      <c r="AF103"/>
      <c r="AG103"/>
      <c r="AH103"/>
      <c r="AI103"/>
    </row>
    <row r="104" spans="1:35" s="3" customFormat="1" ht="15.75" customHeight="1" x14ac:dyDescent="0.25">
      <c r="A104" s="23" t="s">
        <v>142</v>
      </c>
      <c r="B104" s="17" t="s">
        <v>123</v>
      </c>
      <c r="C104" s="20">
        <v>0</v>
      </c>
      <c r="D104" s="20">
        <v>0</v>
      </c>
      <c r="E104" s="20">
        <v>0</v>
      </c>
      <c r="F104" s="20">
        <v>0</v>
      </c>
      <c r="G104" s="20" t="s">
        <v>15</v>
      </c>
      <c r="H104" s="20" t="s">
        <v>15</v>
      </c>
      <c r="I104" s="20">
        <v>0</v>
      </c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  <c r="AE104"/>
      <c r="AF104"/>
      <c r="AG104"/>
      <c r="AH104"/>
      <c r="AI104"/>
    </row>
    <row r="105" spans="1:35" s="3" customFormat="1" ht="31.5" customHeight="1" x14ac:dyDescent="0.25">
      <c r="A105" s="23" t="s">
        <v>143</v>
      </c>
      <c r="B105" s="17" t="s">
        <v>125</v>
      </c>
      <c r="C105" s="20">
        <v>0</v>
      </c>
      <c r="D105" s="20">
        <v>25</v>
      </c>
      <c r="E105" s="20">
        <v>0</v>
      </c>
      <c r="F105" s="20">
        <f t="shared" ref="F105:F112" si="29">(C105+D105+E105)/3</f>
        <v>8.3333333333333339</v>
      </c>
      <c r="G105" s="20">
        <v>142800.88205416335</v>
      </c>
      <c r="H105" s="20">
        <f t="shared" ref="H105:H109" si="30">10.42/10.04</f>
        <v>1.0378486055776894</v>
      </c>
      <c r="I105" s="20">
        <f t="shared" ref="I105:I112" si="31">(F105*G105*H105)/1000</f>
        <v>1235.0474692931462</v>
      </c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  <c r="AE105"/>
      <c r="AF105"/>
      <c r="AG105"/>
      <c r="AH105"/>
      <c r="AI105"/>
    </row>
    <row r="106" spans="1:35" s="3" customFormat="1" ht="63" customHeight="1" x14ac:dyDescent="0.25">
      <c r="A106" s="23" t="s">
        <v>144</v>
      </c>
      <c r="B106" s="17" t="s">
        <v>127</v>
      </c>
      <c r="C106" s="20">
        <v>35.6</v>
      </c>
      <c r="D106" s="20">
        <v>63</v>
      </c>
      <c r="E106" s="20">
        <v>0</v>
      </c>
      <c r="F106" s="20">
        <f t="shared" si="29"/>
        <v>32.866666666666667</v>
      </c>
      <c r="G106" s="20">
        <v>17357</v>
      </c>
      <c r="H106" s="20">
        <f t="shared" si="30"/>
        <v>1.0378486055776894</v>
      </c>
      <c r="I106" s="20">
        <f t="shared" si="31"/>
        <v>592.05810371845973</v>
      </c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  <c r="AE106"/>
      <c r="AF106"/>
      <c r="AG106"/>
      <c r="AH106"/>
      <c r="AI106"/>
    </row>
    <row r="107" spans="1:35" s="3" customFormat="1" ht="15.75" customHeight="1" x14ac:dyDescent="0.25">
      <c r="A107" s="18" t="s">
        <v>145</v>
      </c>
      <c r="B107" s="17" t="s">
        <v>129</v>
      </c>
      <c r="C107" s="20">
        <v>1824.5000000000002</v>
      </c>
      <c r="D107" s="20">
        <v>570.00000000000011</v>
      </c>
      <c r="E107" s="20">
        <v>0</v>
      </c>
      <c r="F107" s="20">
        <f t="shared" si="29"/>
        <v>798.16666666666686</v>
      </c>
      <c r="G107" s="20">
        <v>15197</v>
      </c>
      <c r="H107" s="20">
        <f t="shared" si="30"/>
        <v>1.0378486055776894</v>
      </c>
      <c r="I107" s="20">
        <f t="shared" si="31"/>
        <v>12588.832534196552</v>
      </c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  <c r="AE107"/>
      <c r="AF107"/>
      <c r="AG107"/>
      <c r="AH107"/>
      <c r="AI107"/>
    </row>
    <row r="108" spans="1:35" s="3" customFormat="1" ht="15.75" customHeight="1" x14ac:dyDescent="0.25">
      <c r="A108" s="18" t="s">
        <v>146</v>
      </c>
      <c r="B108" s="17" t="s">
        <v>131</v>
      </c>
      <c r="C108" s="20">
        <v>356</v>
      </c>
      <c r="D108" s="20">
        <v>400</v>
      </c>
      <c r="E108" s="20">
        <f>100</f>
        <v>100</v>
      </c>
      <c r="F108" s="20">
        <f t="shared" si="29"/>
        <v>285.33333333333331</v>
      </c>
      <c r="G108" s="20">
        <v>8181</v>
      </c>
      <c r="H108" s="20">
        <f t="shared" si="30"/>
        <v>1.0378486055776894</v>
      </c>
      <c r="I108" s="20">
        <f t="shared" si="31"/>
        <v>2422.6624541832675</v>
      </c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  <c r="AE108"/>
      <c r="AF108"/>
      <c r="AG108"/>
      <c r="AH108"/>
      <c r="AI108"/>
    </row>
    <row r="109" spans="1:35" s="3" customFormat="1" ht="15.75" customHeight="1" x14ac:dyDescent="0.25">
      <c r="A109" s="18" t="s">
        <v>147</v>
      </c>
      <c r="B109" s="17" t="s">
        <v>133</v>
      </c>
      <c r="C109" s="20">
        <v>560.70000000000005</v>
      </c>
      <c r="D109" s="20">
        <v>0</v>
      </c>
      <c r="E109" s="20">
        <v>0</v>
      </c>
      <c r="F109" s="20">
        <f t="shared" si="29"/>
        <v>186.9</v>
      </c>
      <c r="G109" s="20">
        <v>7410</v>
      </c>
      <c r="H109" s="20">
        <f t="shared" si="30"/>
        <v>1.0378486055776894</v>
      </c>
      <c r="I109" s="20">
        <f t="shared" si="31"/>
        <v>1437.3466314741038</v>
      </c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  <c r="AE109"/>
      <c r="AF109"/>
      <c r="AG109"/>
      <c r="AH109"/>
      <c r="AI109"/>
    </row>
    <row r="110" spans="1:35" s="3" customFormat="1" ht="15" customHeight="1" x14ac:dyDescent="0.25">
      <c r="A110" s="18" t="s">
        <v>148</v>
      </c>
      <c r="B110" s="17" t="s">
        <v>135</v>
      </c>
      <c r="C110" s="20">
        <v>0</v>
      </c>
      <c r="D110" s="20">
        <v>0</v>
      </c>
      <c r="E110" s="20">
        <v>0</v>
      </c>
      <c r="F110" s="20">
        <v>0</v>
      </c>
      <c r="G110" s="20" t="s">
        <v>15</v>
      </c>
      <c r="H110" s="20" t="s">
        <v>15</v>
      </c>
      <c r="I110" s="20">
        <v>0</v>
      </c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  <c r="AE110"/>
      <c r="AF110"/>
      <c r="AG110"/>
      <c r="AH110"/>
      <c r="AI110"/>
    </row>
    <row r="111" spans="1:35" s="3" customFormat="1" ht="15" customHeight="1" x14ac:dyDescent="0.25">
      <c r="A111" s="18" t="s">
        <v>149</v>
      </c>
      <c r="B111" s="17" t="s">
        <v>129</v>
      </c>
      <c r="C111" s="20">
        <v>0</v>
      </c>
      <c r="D111" s="20">
        <v>0</v>
      </c>
      <c r="E111" s="20">
        <v>0</v>
      </c>
      <c r="F111" s="20">
        <f t="shared" si="29"/>
        <v>0</v>
      </c>
      <c r="G111" s="20">
        <v>15197</v>
      </c>
      <c r="H111" s="20">
        <f>10.42/10.04</f>
        <v>1.0378486055776894</v>
      </c>
      <c r="I111" s="20">
        <f t="shared" si="31"/>
        <v>0</v>
      </c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  <c r="AE111"/>
      <c r="AF111"/>
      <c r="AG111"/>
      <c r="AH111"/>
      <c r="AI111"/>
    </row>
    <row r="112" spans="1:35" s="3" customFormat="1" ht="15.75" customHeight="1" x14ac:dyDescent="0.25">
      <c r="A112" s="18" t="s">
        <v>150</v>
      </c>
      <c r="B112" s="17" t="s">
        <v>131</v>
      </c>
      <c r="C112" s="20">
        <v>0</v>
      </c>
      <c r="D112" s="20">
        <v>0</v>
      </c>
      <c r="E112" s="20">
        <v>0</v>
      </c>
      <c r="F112" s="20">
        <f t="shared" si="29"/>
        <v>0</v>
      </c>
      <c r="G112" s="20">
        <v>5131</v>
      </c>
      <c r="H112" s="20">
        <f>10.42/10.04</f>
        <v>1.0378486055776894</v>
      </c>
      <c r="I112" s="20">
        <f t="shared" si="31"/>
        <v>0</v>
      </c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  <c r="AE112"/>
      <c r="AF112"/>
      <c r="AG112"/>
      <c r="AH112"/>
      <c r="AI112"/>
    </row>
    <row r="113" spans="1:35" ht="110.25" customHeight="1" x14ac:dyDescent="0.25">
      <c r="A113" s="18" t="s">
        <v>151</v>
      </c>
      <c r="B113" s="17" t="s">
        <v>152</v>
      </c>
      <c r="C113" s="20">
        <v>0</v>
      </c>
      <c r="D113" s="20">
        <v>0</v>
      </c>
      <c r="E113" s="20">
        <f>SUM(E115:E119)</f>
        <v>0</v>
      </c>
      <c r="F113" s="20">
        <f>SUM(F115:F119)</f>
        <v>0</v>
      </c>
      <c r="G113" s="20" t="s">
        <v>15</v>
      </c>
      <c r="H113" s="20" t="s">
        <v>15</v>
      </c>
      <c r="I113" s="20">
        <f>SUM(I115:I119)</f>
        <v>0</v>
      </c>
    </row>
    <row r="114" spans="1:35" s="3" customFormat="1" ht="31.5" customHeight="1" x14ac:dyDescent="0.25">
      <c r="A114" s="18" t="s">
        <v>153</v>
      </c>
      <c r="B114" s="17" t="s">
        <v>21</v>
      </c>
      <c r="C114" s="20">
        <v>0</v>
      </c>
      <c r="D114" s="20">
        <v>0</v>
      </c>
      <c r="E114" s="20">
        <v>0</v>
      </c>
      <c r="F114" s="20">
        <v>0</v>
      </c>
      <c r="G114" s="20" t="s">
        <v>15</v>
      </c>
      <c r="H114" s="20" t="s">
        <v>15</v>
      </c>
      <c r="I114" s="20">
        <v>0</v>
      </c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  <c r="AE114"/>
      <c r="AF114"/>
      <c r="AG114"/>
      <c r="AH114"/>
      <c r="AI114"/>
    </row>
    <row r="115" spans="1:35" s="3" customFormat="1" ht="15.75" customHeight="1" x14ac:dyDescent="0.25">
      <c r="A115" s="18" t="s">
        <v>154</v>
      </c>
      <c r="B115" s="17" t="s">
        <v>155</v>
      </c>
      <c r="C115" s="20">
        <v>0</v>
      </c>
      <c r="D115" s="20">
        <v>0</v>
      </c>
      <c r="E115" s="20">
        <v>0</v>
      </c>
      <c r="F115" s="20">
        <f t="shared" ref="F115:F222" si="32">(C115+D115+E115)/3</f>
        <v>0</v>
      </c>
      <c r="G115" s="20">
        <v>22117</v>
      </c>
      <c r="H115" s="20">
        <f t="shared" ref="H115:H116" si="33">10.42/10.04</f>
        <v>1.0378486055776894</v>
      </c>
      <c r="I115" s="20">
        <f t="shared" ref="I115:I116" si="34">(F115*G115*H115)/1000</f>
        <v>0</v>
      </c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  <c r="AE115"/>
      <c r="AF115"/>
      <c r="AG115"/>
      <c r="AH115"/>
      <c r="AI115"/>
    </row>
    <row r="116" spans="1:35" s="3" customFormat="1" ht="31.5" customHeight="1" x14ac:dyDescent="0.25">
      <c r="A116" s="18" t="s">
        <v>156</v>
      </c>
      <c r="B116" s="17" t="s">
        <v>157</v>
      </c>
      <c r="C116" s="20">
        <v>0</v>
      </c>
      <c r="D116" s="20">
        <v>0</v>
      </c>
      <c r="E116" s="20">
        <v>0</v>
      </c>
      <c r="F116" s="20">
        <f t="shared" si="32"/>
        <v>0</v>
      </c>
      <c r="G116" s="20">
        <v>23382</v>
      </c>
      <c r="H116" s="20">
        <f t="shared" si="33"/>
        <v>1.0378486055776894</v>
      </c>
      <c r="I116" s="20">
        <f t="shared" si="34"/>
        <v>0</v>
      </c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  <c r="AE116"/>
      <c r="AF116"/>
      <c r="AG116"/>
      <c r="AH116"/>
      <c r="AI116"/>
    </row>
    <row r="117" spans="1:35" s="3" customFormat="1" ht="15.75" customHeight="1" x14ac:dyDescent="0.25">
      <c r="A117" s="18" t="s">
        <v>158</v>
      </c>
      <c r="B117" s="17" t="s">
        <v>47</v>
      </c>
      <c r="C117" s="20">
        <v>0</v>
      </c>
      <c r="D117" s="20">
        <v>0</v>
      </c>
      <c r="E117" s="20">
        <v>0</v>
      </c>
      <c r="F117" s="20">
        <v>0</v>
      </c>
      <c r="G117" s="20" t="s">
        <v>15</v>
      </c>
      <c r="H117" s="20" t="s">
        <v>15</v>
      </c>
      <c r="I117" s="20">
        <v>0</v>
      </c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  <c r="AE117"/>
      <c r="AF117"/>
      <c r="AG117"/>
      <c r="AH117"/>
      <c r="AI117"/>
    </row>
    <row r="118" spans="1:35" s="3" customFormat="1" ht="15.75" customHeight="1" x14ac:dyDescent="0.25">
      <c r="A118" s="18" t="s">
        <v>159</v>
      </c>
      <c r="B118" s="17" t="s">
        <v>155</v>
      </c>
      <c r="C118" s="20">
        <v>0</v>
      </c>
      <c r="D118" s="20">
        <v>0</v>
      </c>
      <c r="E118" s="20">
        <v>0</v>
      </c>
      <c r="F118" s="20">
        <f t="shared" si="32"/>
        <v>0</v>
      </c>
      <c r="G118" s="20" t="s">
        <v>15</v>
      </c>
      <c r="H118" s="20">
        <f t="shared" ref="H118:H119" si="35">10.42/10.04</f>
        <v>1.0378486055776894</v>
      </c>
      <c r="I118" s="20">
        <v>0</v>
      </c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  <c r="AE118"/>
      <c r="AF118"/>
      <c r="AG118"/>
      <c r="AH118"/>
      <c r="AI118"/>
    </row>
    <row r="119" spans="1:35" s="3" customFormat="1" ht="31.5" customHeight="1" x14ac:dyDescent="0.25">
      <c r="A119" s="18" t="s">
        <v>160</v>
      </c>
      <c r="B119" s="17" t="s">
        <v>157</v>
      </c>
      <c r="C119" s="20">
        <v>0</v>
      </c>
      <c r="D119" s="20">
        <v>0</v>
      </c>
      <c r="E119" s="20">
        <v>0</v>
      </c>
      <c r="F119" s="20">
        <f t="shared" si="32"/>
        <v>0</v>
      </c>
      <c r="G119" s="20" t="s">
        <v>15</v>
      </c>
      <c r="H119" s="20">
        <f t="shared" si="35"/>
        <v>1.0378486055776894</v>
      </c>
      <c r="I119" s="20">
        <v>0</v>
      </c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  <c r="AE119"/>
      <c r="AF119"/>
      <c r="AG119"/>
      <c r="AH119"/>
      <c r="AI119"/>
    </row>
    <row r="120" spans="1:35" s="3" customFormat="1" ht="13.5" customHeight="1" x14ac:dyDescent="0.25">
      <c r="A120" s="18" t="s">
        <v>161</v>
      </c>
      <c r="B120" s="17" t="s">
        <v>162</v>
      </c>
      <c r="C120" s="20">
        <v>238.00800000000001</v>
      </c>
      <c r="D120" s="20">
        <v>525.85699999999997</v>
      </c>
      <c r="E120" s="20">
        <f>E121+E149+E177+E193+E216</f>
        <v>0.435</v>
      </c>
      <c r="F120" s="20">
        <f>F121+F149+F177+F193+F216</f>
        <v>254.50133333333338</v>
      </c>
      <c r="G120" s="20" t="s">
        <v>15</v>
      </c>
      <c r="H120" s="20" t="s">
        <v>15</v>
      </c>
      <c r="I120" s="20">
        <f>I121+I149+I177+I193+I216</f>
        <v>8811.8363788657007</v>
      </c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  <c r="AE120"/>
      <c r="AF120"/>
      <c r="AG120"/>
      <c r="AH120"/>
      <c r="AI120"/>
    </row>
    <row r="121" spans="1:35" ht="13.5" customHeight="1" x14ac:dyDescent="0.25">
      <c r="A121" s="18" t="s">
        <v>163</v>
      </c>
      <c r="B121" s="17" t="s">
        <v>19</v>
      </c>
      <c r="C121" s="20">
        <v>6.6080000000000005</v>
      </c>
      <c r="D121" s="20">
        <v>1.581</v>
      </c>
      <c r="E121" s="20">
        <f t="shared" ref="E121:F121" si="36">SUM(E123:E148)</f>
        <v>0.435</v>
      </c>
      <c r="F121" s="20">
        <f t="shared" si="36"/>
        <v>2.8746666666666667</v>
      </c>
      <c r="G121" s="20" t="s">
        <v>15</v>
      </c>
      <c r="H121" s="20" t="s">
        <v>15</v>
      </c>
      <c r="I121" s="20">
        <f t="shared" ref="I121" si="37">SUM(I123:I148)</f>
        <v>5717.6990496357257</v>
      </c>
    </row>
    <row r="122" spans="1:35" ht="27.6" customHeight="1" x14ac:dyDescent="0.25">
      <c r="A122" s="18" t="s">
        <v>164</v>
      </c>
      <c r="B122" s="17" t="s">
        <v>21</v>
      </c>
      <c r="C122" s="25">
        <v>0</v>
      </c>
      <c r="D122" s="25">
        <v>0</v>
      </c>
      <c r="E122" s="25">
        <v>0</v>
      </c>
      <c r="F122" s="25">
        <v>0</v>
      </c>
      <c r="G122" s="25" t="s">
        <v>15</v>
      </c>
      <c r="H122" s="25" t="s">
        <v>15</v>
      </c>
      <c r="I122" s="25">
        <v>0</v>
      </c>
    </row>
    <row r="123" spans="1:35" ht="31.5" customHeight="1" x14ac:dyDescent="0.25">
      <c r="A123" s="18" t="s">
        <v>165</v>
      </c>
      <c r="B123" s="17" t="s">
        <v>23</v>
      </c>
      <c r="C123" s="20">
        <v>0</v>
      </c>
      <c r="D123" s="20">
        <v>0</v>
      </c>
      <c r="E123" s="20">
        <v>0</v>
      </c>
      <c r="F123" s="20">
        <v>0</v>
      </c>
      <c r="G123" s="20" t="s">
        <v>15</v>
      </c>
      <c r="H123" s="20" t="s">
        <v>15</v>
      </c>
      <c r="I123" s="20">
        <v>0</v>
      </c>
    </row>
    <row r="124" spans="1:35" ht="15.75" customHeight="1" x14ac:dyDescent="0.25">
      <c r="A124" s="18" t="s">
        <v>166</v>
      </c>
      <c r="B124" s="17" t="s">
        <v>25</v>
      </c>
      <c r="C124" s="20">
        <v>0</v>
      </c>
      <c r="D124" s="20">
        <v>0</v>
      </c>
      <c r="E124" s="20">
        <v>0</v>
      </c>
      <c r="F124" s="20">
        <f t="shared" si="32"/>
        <v>0</v>
      </c>
      <c r="G124" s="20">
        <v>952700</v>
      </c>
      <c r="H124" s="20">
        <f>6.77/6.54</f>
        <v>1.0351681957186543</v>
      </c>
      <c r="I124" s="20">
        <f t="shared" ref="I124:I129" si="38">(F124*G124*H124)/1000</f>
        <v>0</v>
      </c>
    </row>
    <row r="125" spans="1:35" ht="31.5" customHeight="1" x14ac:dyDescent="0.25">
      <c r="A125" s="18" t="s">
        <v>167</v>
      </c>
      <c r="B125" s="17" t="s">
        <v>27</v>
      </c>
      <c r="C125" s="20">
        <v>0</v>
      </c>
      <c r="D125" s="20">
        <v>0</v>
      </c>
      <c r="E125" s="20">
        <v>0</v>
      </c>
      <c r="F125" s="20">
        <v>0</v>
      </c>
      <c r="G125" s="20" t="s">
        <v>15</v>
      </c>
      <c r="H125" s="20" t="s">
        <v>15</v>
      </c>
      <c r="I125" s="20">
        <v>0</v>
      </c>
    </row>
    <row r="126" spans="1:35" ht="31.5" customHeight="1" x14ac:dyDescent="0.25">
      <c r="A126" s="18" t="s">
        <v>168</v>
      </c>
      <c r="B126" s="17" t="s">
        <v>29</v>
      </c>
      <c r="C126" s="20">
        <v>1.835</v>
      </c>
      <c r="D126" s="20">
        <v>0.13900000000000001</v>
      </c>
      <c r="E126" s="20">
        <v>0</v>
      </c>
      <c r="F126" s="20">
        <f t="shared" si="32"/>
        <v>0.65800000000000003</v>
      </c>
      <c r="G126" s="20">
        <v>952700</v>
      </c>
      <c r="H126" s="20">
        <f>5.82/5.61</f>
        <v>1.0374331550802138</v>
      </c>
      <c r="I126" s="20">
        <f t="shared" si="38"/>
        <v>650.34256898395722</v>
      </c>
    </row>
    <row r="127" spans="1:35" ht="31.5" customHeight="1" x14ac:dyDescent="0.25">
      <c r="A127" s="18" t="s">
        <v>169</v>
      </c>
      <c r="B127" s="17" t="s">
        <v>31</v>
      </c>
      <c r="C127" s="20">
        <v>0</v>
      </c>
      <c r="D127" s="20">
        <v>0</v>
      </c>
      <c r="E127" s="20">
        <v>0</v>
      </c>
      <c r="F127" s="20">
        <f t="shared" si="32"/>
        <v>0</v>
      </c>
      <c r="G127" s="20">
        <v>952700</v>
      </c>
      <c r="H127" s="20">
        <f t="shared" ref="H127:H129" si="39">5.82/5.61</f>
        <v>1.0374331550802138</v>
      </c>
      <c r="I127" s="20">
        <f t="shared" si="38"/>
        <v>0</v>
      </c>
    </row>
    <row r="128" spans="1:35" ht="15.75" customHeight="1" x14ac:dyDescent="0.25">
      <c r="A128" s="18" t="s">
        <v>170</v>
      </c>
      <c r="B128" s="17" t="s">
        <v>33</v>
      </c>
      <c r="C128" s="20">
        <v>0</v>
      </c>
      <c r="D128" s="20">
        <v>0</v>
      </c>
      <c r="E128" s="20">
        <v>0</v>
      </c>
      <c r="F128" s="20">
        <f t="shared" si="32"/>
        <v>0</v>
      </c>
      <c r="G128" s="20">
        <v>952700</v>
      </c>
      <c r="H128" s="20">
        <f t="shared" si="39"/>
        <v>1.0374331550802138</v>
      </c>
      <c r="I128" s="20">
        <f t="shared" si="38"/>
        <v>0</v>
      </c>
    </row>
    <row r="129" spans="1:35" ht="15.75" customHeight="1" x14ac:dyDescent="0.25">
      <c r="A129" s="18" t="s">
        <v>171</v>
      </c>
      <c r="B129" s="17" t="s">
        <v>35</v>
      </c>
      <c r="C129" s="20">
        <v>0</v>
      </c>
      <c r="D129" s="20">
        <v>0</v>
      </c>
      <c r="E129" s="20">
        <v>0</v>
      </c>
      <c r="F129" s="20">
        <f t="shared" si="32"/>
        <v>0</v>
      </c>
      <c r="G129" s="20">
        <v>952700</v>
      </c>
      <c r="H129" s="20">
        <f t="shared" si="39"/>
        <v>1.0374331550802138</v>
      </c>
      <c r="I129" s="20">
        <f t="shared" si="38"/>
        <v>0</v>
      </c>
    </row>
    <row r="130" spans="1:35" ht="15.75" customHeight="1" x14ac:dyDescent="0.25">
      <c r="A130" s="18" t="s">
        <v>172</v>
      </c>
      <c r="B130" s="17" t="s">
        <v>37</v>
      </c>
      <c r="C130" s="20">
        <v>0</v>
      </c>
      <c r="D130" s="20">
        <v>0</v>
      </c>
      <c r="E130" s="20">
        <v>0</v>
      </c>
      <c r="F130" s="20">
        <v>0</v>
      </c>
      <c r="G130" s="20" t="s">
        <v>15</v>
      </c>
      <c r="H130" s="20" t="s">
        <v>15</v>
      </c>
      <c r="I130" s="20">
        <v>0</v>
      </c>
    </row>
    <row r="131" spans="1:35" s="3" customFormat="1" ht="31.5" customHeight="1" x14ac:dyDescent="0.25">
      <c r="A131" s="18" t="s">
        <v>173</v>
      </c>
      <c r="B131" s="17" t="s">
        <v>27</v>
      </c>
      <c r="C131" s="20">
        <v>0</v>
      </c>
      <c r="D131" s="20">
        <v>0</v>
      </c>
      <c r="E131" s="20">
        <v>0</v>
      </c>
      <c r="F131" s="20">
        <v>0</v>
      </c>
      <c r="G131" s="20" t="s">
        <v>15</v>
      </c>
      <c r="H131" s="20" t="s">
        <v>15</v>
      </c>
      <c r="I131" s="20">
        <v>0</v>
      </c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  <c r="AC131"/>
      <c r="AD131"/>
      <c r="AE131"/>
      <c r="AF131"/>
      <c r="AG131"/>
      <c r="AH131"/>
      <c r="AI131"/>
    </row>
    <row r="132" spans="1:35" ht="15.75" customHeight="1" x14ac:dyDescent="0.25">
      <c r="A132" s="18" t="s">
        <v>174</v>
      </c>
      <c r="B132" s="17" t="s">
        <v>29</v>
      </c>
      <c r="C132" s="20">
        <v>0</v>
      </c>
      <c r="D132" s="20">
        <v>0</v>
      </c>
      <c r="E132" s="20">
        <v>0</v>
      </c>
      <c r="F132" s="20">
        <f t="shared" si="32"/>
        <v>0</v>
      </c>
      <c r="G132" s="20">
        <v>2683895</v>
      </c>
      <c r="H132" s="20">
        <f t="shared" ref="H132:H136" si="40">5.82/5.61</f>
        <v>1.0374331550802138</v>
      </c>
      <c r="I132" s="20">
        <f t="shared" ref="I132:I136" si="41">(F132*G132*H132)/1000</f>
        <v>0</v>
      </c>
    </row>
    <row r="133" spans="1:35" ht="31.5" customHeight="1" x14ac:dyDescent="0.25">
      <c r="A133" s="18" t="s">
        <v>175</v>
      </c>
      <c r="B133" s="17" t="s">
        <v>31</v>
      </c>
      <c r="C133" s="20">
        <v>0</v>
      </c>
      <c r="D133" s="20">
        <v>0</v>
      </c>
      <c r="E133" s="20">
        <v>0</v>
      </c>
      <c r="F133" s="20">
        <f t="shared" si="32"/>
        <v>0</v>
      </c>
      <c r="G133" s="20">
        <v>2683895</v>
      </c>
      <c r="H133" s="20">
        <f t="shared" si="40"/>
        <v>1.0374331550802138</v>
      </c>
      <c r="I133" s="20">
        <f t="shared" si="41"/>
        <v>0</v>
      </c>
    </row>
    <row r="134" spans="1:35" ht="31.5" customHeight="1" x14ac:dyDescent="0.25">
      <c r="A134" s="18" t="s">
        <v>176</v>
      </c>
      <c r="B134" s="17" t="s">
        <v>33</v>
      </c>
      <c r="C134" s="20">
        <v>0</v>
      </c>
      <c r="D134" s="20">
        <v>0</v>
      </c>
      <c r="E134" s="20">
        <v>0</v>
      </c>
      <c r="F134" s="20">
        <f t="shared" si="32"/>
        <v>0</v>
      </c>
      <c r="G134" s="20">
        <v>2683895</v>
      </c>
      <c r="H134" s="20">
        <f t="shared" si="40"/>
        <v>1.0374331550802138</v>
      </c>
      <c r="I134" s="20">
        <f t="shared" si="41"/>
        <v>0</v>
      </c>
    </row>
    <row r="135" spans="1:35" ht="31.5" customHeight="1" x14ac:dyDescent="0.25">
      <c r="A135" s="18" t="s">
        <v>177</v>
      </c>
      <c r="B135" s="17" t="s">
        <v>43</v>
      </c>
      <c r="C135" s="20">
        <v>0</v>
      </c>
      <c r="D135" s="20">
        <v>0</v>
      </c>
      <c r="E135" s="20">
        <v>0</v>
      </c>
      <c r="F135" s="20">
        <f t="shared" si="32"/>
        <v>0</v>
      </c>
      <c r="G135" s="20">
        <v>0</v>
      </c>
      <c r="H135" s="20">
        <f t="shared" si="40"/>
        <v>1.0374331550802138</v>
      </c>
      <c r="I135" s="20">
        <f t="shared" si="41"/>
        <v>0</v>
      </c>
    </row>
    <row r="136" spans="1:35" ht="31.5" customHeight="1" x14ac:dyDescent="0.25">
      <c r="A136" s="18" t="s">
        <v>178</v>
      </c>
      <c r="B136" s="17" t="s">
        <v>45</v>
      </c>
      <c r="C136" s="20">
        <v>0</v>
      </c>
      <c r="D136" s="20">
        <v>0</v>
      </c>
      <c r="E136" s="20">
        <v>0</v>
      </c>
      <c r="F136" s="20">
        <f t="shared" si="32"/>
        <v>0</v>
      </c>
      <c r="G136" s="20">
        <v>8546110</v>
      </c>
      <c r="H136" s="20">
        <f t="shared" si="40"/>
        <v>1.0374331550802138</v>
      </c>
      <c r="I136" s="20">
        <f t="shared" si="41"/>
        <v>0</v>
      </c>
    </row>
    <row r="137" spans="1:35" s="3" customFormat="1" ht="15.75" customHeight="1" x14ac:dyDescent="0.25">
      <c r="A137" s="18" t="s">
        <v>179</v>
      </c>
      <c r="B137" s="17" t="s">
        <v>47</v>
      </c>
      <c r="C137" s="20">
        <v>0</v>
      </c>
      <c r="D137" s="20">
        <v>0</v>
      </c>
      <c r="E137" s="20">
        <v>0</v>
      </c>
      <c r="F137" s="20">
        <v>0</v>
      </c>
      <c r="G137" s="20" t="s">
        <v>15</v>
      </c>
      <c r="H137" s="20" t="s">
        <v>15</v>
      </c>
      <c r="I137" s="20">
        <v>0</v>
      </c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  <c r="AC137"/>
      <c r="AD137"/>
      <c r="AE137"/>
      <c r="AF137"/>
      <c r="AG137"/>
      <c r="AH137"/>
      <c r="AI137"/>
    </row>
    <row r="138" spans="1:35" s="3" customFormat="1" ht="31.5" customHeight="1" x14ac:dyDescent="0.25">
      <c r="A138" s="18" t="s">
        <v>180</v>
      </c>
      <c r="B138" s="17" t="s">
        <v>23</v>
      </c>
      <c r="C138" s="20">
        <v>0</v>
      </c>
      <c r="D138" s="20">
        <v>0</v>
      </c>
      <c r="E138" s="20">
        <v>0</v>
      </c>
      <c r="F138" s="20">
        <v>0</v>
      </c>
      <c r="G138" s="20" t="s">
        <v>15</v>
      </c>
      <c r="H138" s="20" t="s">
        <v>15</v>
      </c>
      <c r="I138" s="20">
        <v>0</v>
      </c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  <c r="AC138"/>
      <c r="AD138"/>
      <c r="AE138"/>
      <c r="AF138"/>
      <c r="AG138"/>
      <c r="AH138"/>
      <c r="AI138"/>
    </row>
    <row r="139" spans="1:35" ht="31.5" customHeight="1" x14ac:dyDescent="0.25">
      <c r="A139" s="18" t="s">
        <v>181</v>
      </c>
      <c r="B139" s="17" t="s">
        <v>27</v>
      </c>
      <c r="C139" s="20">
        <v>0</v>
      </c>
      <c r="D139" s="20">
        <v>0</v>
      </c>
      <c r="E139" s="20">
        <v>0</v>
      </c>
      <c r="F139" s="20">
        <v>0</v>
      </c>
      <c r="G139" s="20" t="s">
        <v>15</v>
      </c>
      <c r="H139" s="20" t="s">
        <v>15</v>
      </c>
      <c r="I139" s="20">
        <v>0</v>
      </c>
    </row>
    <row r="140" spans="1:35" s="3" customFormat="1" ht="15.75" customHeight="1" x14ac:dyDescent="0.25">
      <c r="A140" s="18" t="s">
        <v>182</v>
      </c>
      <c r="B140" s="17" t="s">
        <v>29</v>
      </c>
      <c r="C140" s="20">
        <v>0.14000000000000001</v>
      </c>
      <c r="D140" s="20">
        <v>0.115</v>
      </c>
      <c r="E140" s="20">
        <v>0.125</v>
      </c>
      <c r="F140" s="20">
        <f t="shared" si="32"/>
        <v>0.12666666666666668</v>
      </c>
      <c r="G140" s="20">
        <v>1581237</v>
      </c>
      <c r="H140" s="20">
        <f>5.61/5.37</f>
        <v>1.0446927374301676</v>
      </c>
      <c r="I140" s="20">
        <f t="shared" ref="I140:I142" si="42">(F140*G140*H140)/1000</f>
        <v>209.24152927374303</v>
      </c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  <c r="AC140"/>
      <c r="AD140"/>
      <c r="AE140"/>
      <c r="AF140"/>
      <c r="AG140"/>
      <c r="AH140"/>
      <c r="AI140"/>
    </row>
    <row r="141" spans="1:35" ht="15.75" customHeight="1" x14ac:dyDescent="0.25">
      <c r="A141" s="18" t="s">
        <v>183</v>
      </c>
      <c r="B141" s="17" t="s">
        <v>31</v>
      </c>
      <c r="C141" s="20">
        <v>0</v>
      </c>
      <c r="D141" s="20">
        <v>0</v>
      </c>
      <c r="E141" s="20">
        <v>0.31</v>
      </c>
      <c r="F141" s="20">
        <f t="shared" si="32"/>
        <v>0.10333333333333333</v>
      </c>
      <c r="G141" s="20">
        <v>1581237</v>
      </c>
      <c r="H141" s="20">
        <f>5.61/5.37</f>
        <v>1.0446927374301676</v>
      </c>
      <c r="I141" s="20">
        <f t="shared" si="42"/>
        <v>170.69703703910614</v>
      </c>
    </row>
    <row r="142" spans="1:35" ht="31.5" customHeight="1" x14ac:dyDescent="0.25">
      <c r="A142" s="18" t="s">
        <v>184</v>
      </c>
      <c r="B142" s="17" t="s">
        <v>33</v>
      </c>
      <c r="C142" s="20">
        <v>0</v>
      </c>
      <c r="D142" s="20">
        <v>0</v>
      </c>
      <c r="E142" s="20">
        <v>0</v>
      </c>
      <c r="F142" s="20">
        <f t="shared" si="32"/>
        <v>0</v>
      </c>
      <c r="G142" s="20">
        <v>1581237</v>
      </c>
      <c r="H142" s="20">
        <f>5.61/5.37</f>
        <v>1.0446927374301676</v>
      </c>
      <c r="I142" s="20">
        <f t="shared" si="42"/>
        <v>0</v>
      </c>
    </row>
    <row r="143" spans="1:35" ht="15.75" customHeight="1" x14ac:dyDescent="0.25">
      <c r="A143" s="18" t="s">
        <v>185</v>
      </c>
      <c r="B143" s="17" t="s">
        <v>37</v>
      </c>
      <c r="C143" s="20">
        <v>0</v>
      </c>
      <c r="D143" s="20">
        <v>0</v>
      </c>
      <c r="E143" s="20">
        <v>0</v>
      </c>
      <c r="F143" s="20">
        <v>0</v>
      </c>
      <c r="G143" s="20" t="s">
        <v>15</v>
      </c>
      <c r="H143" s="20" t="s">
        <v>15</v>
      </c>
      <c r="I143" s="20">
        <v>0</v>
      </c>
    </row>
    <row r="144" spans="1:35" ht="31.5" customHeight="1" x14ac:dyDescent="0.25">
      <c r="A144" s="18" t="s">
        <v>186</v>
      </c>
      <c r="B144" s="17" t="s">
        <v>27</v>
      </c>
      <c r="C144" s="20">
        <v>0</v>
      </c>
      <c r="D144" s="20">
        <v>0</v>
      </c>
      <c r="E144" s="20">
        <v>0</v>
      </c>
      <c r="F144" s="20">
        <v>0</v>
      </c>
      <c r="G144" s="20" t="s">
        <v>15</v>
      </c>
      <c r="H144" s="20" t="s">
        <v>15</v>
      </c>
      <c r="I144" s="20">
        <v>0</v>
      </c>
    </row>
    <row r="145" spans="1:35" ht="31.5" customHeight="1" x14ac:dyDescent="0.25">
      <c r="A145" s="18" t="s">
        <v>187</v>
      </c>
      <c r="B145" s="17" t="s">
        <v>29</v>
      </c>
      <c r="C145" s="20">
        <v>4.633</v>
      </c>
      <c r="D145" s="20">
        <v>0.86499999999999999</v>
      </c>
      <c r="E145" s="20">
        <v>0</v>
      </c>
      <c r="F145" s="20">
        <f t="shared" si="32"/>
        <v>1.8326666666666667</v>
      </c>
      <c r="G145" s="20">
        <v>2258500</v>
      </c>
      <c r="H145" s="20">
        <f>5.61/5.37</f>
        <v>1.0446927374301676</v>
      </c>
      <c r="I145" s="20">
        <f t="shared" ref="I145:I148" si="43">(F145*G145*H145)/1000</f>
        <v>4324.0643780260698</v>
      </c>
    </row>
    <row r="146" spans="1:35" s="3" customFormat="1" ht="15.75" customHeight="1" x14ac:dyDescent="0.25">
      <c r="A146" s="18" t="s">
        <v>188</v>
      </c>
      <c r="B146" s="17" t="s">
        <v>31</v>
      </c>
      <c r="C146" s="20">
        <v>0</v>
      </c>
      <c r="D146" s="20">
        <v>0.46199999999999997</v>
      </c>
      <c r="E146" s="20">
        <v>0</v>
      </c>
      <c r="F146" s="20">
        <f t="shared" si="32"/>
        <v>0.154</v>
      </c>
      <c r="G146" s="20">
        <v>2258500</v>
      </c>
      <c r="H146" s="20">
        <f>5.61/5.37</f>
        <v>1.0446927374301676</v>
      </c>
      <c r="I146" s="20">
        <f t="shared" si="43"/>
        <v>363.35353631284914</v>
      </c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  <c r="AB146"/>
      <c r="AC146"/>
      <c r="AD146"/>
      <c r="AE146"/>
      <c r="AF146"/>
      <c r="AG146"/>
      <c r="AH146"/>
      <c r="AI146"/>
    </row>
    <row r="147" spans="1:35" s="3" customFormat="1" ht="31.5" customHeight="1" x14ac:dyDescent="0.25">
      <c r="A147" s="18" t="s">
        <v>189</v>
      </c>
      <c r="B147" s="17" t="s">
        <v>43</v>
      </c>
      <c r="C147" s="20">
        <v>0</v>
      </c>
      <c r="D147" s="20">
        <v>0</v>
      </c>
      <c r="E147" s="20">
        <v>0</v>
      </c>
      <c r="F147" s="20">
        <f t="shared" si="32"/>
        <v>0</v>
      </c>
      <c r="G147" s="20">
        <v>6443654</v>
      </c>
      <c r="H147" s="20">
        <f>5.61/5.37</f>
        <v>1.0446927374301676</v>
      </c>
      <c r="I147" s="20">
        <f t="shared" si="43"/>
        <v>0</v>
      </c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  <c r="AB147"/>
      <c r="AC147"/>
      <c r="AD147"/>
      <c r="AE147"/>
      <c r="AF147"/>
      <c r="AG147"/>
      <c r="AH147"/>
      <c r="AI147"/>
    </row>
    <row r="148" spans="1:35" ht="31.5" customHeight="1" x14ac:dyDescent="0.25">
      <c r="A148" s="18" t="s">
        <v>190</v>
      </c>
      <c r="B148" s="17" t="s">
        <v>45</v>
      </c>
      <c r="C148" s="20">
        <v>0</v>
      </c>
      <c r="D148" s="20">
        <v>0</v>
      </c>
      <c r="E148" s="20">
        <v>0</v>
      </c>
      <c r="F148" s="20">
        <f t="shared" si="32"/>
        <v>0</v>
      </c>
      <c r="G148" s="20">
        <v>14380234</v>
      </c>
      <c r="H148" s="20">
        <f>5.61/5.37</f>
        <v>1.0446927374301676</v>
      </c>
      <c r="I148" s="20">
        <f t="shared" si="43"/>
        <v>0</v>
      </c>
    </row>
    <row r="149" spans="1:35" ht="31.5" customHeight="1" x14ac:dyDescent="0.25">
      <c r="A149" s="18" t="s">
        <v>191</v>
      </c>
      <c r="B149" s="17" t="s">
        <v>60</v>
      </c>
      <c r="C149" s="20">
        <v>0</v>
      </c>
      <c r="D149" s="20">
        <v>1.276</v>
      </c>
      <c r="E149" s="20">
        <f>SUM(E167:E176)</f>
        <v>0</v>
      </c>
      <c r="F149" s="20">
        <f>SUM(F167:F176)</f>
        <v>0.16</v>
      </c>
      <c r="G149" s="20" t="s">
        <v>15</v>
      </c>
      <c r="H149" s="20" t="s">
        <v>15</v>
      </c>
      <c r="I149" s="20">
        <f>SUM(I167:I176)</f>
        <v>424.33759098296196</v>
      </c>
    </row>
    <row r="150" spans="1:35" ht="31.5" customHeight="1" x14ac:dyDescent="0.25">
      <c r="A150" s="18" t="s">
        <v>192</v>
      </c>
      <c r="B150" s="17" t="s">
        <v>21</v>
      </c>
      <c r="C150" s="20">
        <v>0</v>
      </c>
      <c r="D150" s="20">
        <v>0</v>
      </c>
      <c r="E150" s="20">
        <v>0</v>
      </c>
      <c r="F150" s="20">
        <v>0</v>
      </c>
      <c r="G150" s="20" t="s">
        <v>15</v>
      </c>
      <c r="H150" s="20" t="s">
        <v>15</v>
      </c>
      <c r="I150" s="20">
        <v>0</v>
      </c>
    </row>
    <row r="151" spans="1:35" ht="15.75" customHeight="1" x14ac:dyDescent="0.25">
      <c r="A151" s="18" t="s">
        <v>193</v>
      </c>
      <c r="B151" s="17" t="s">
        <v>23</v>
      </c>
      <c r="C151" s="20">
        <v>0</v>
      </c>
      <c r="D151" s="20">
        <v>0</v>
      </c>
      <c r="E151" s="20">
        <v>0</v>
      </c>
      <c r="F151" s="20">
        <v>0</v>
      </c>
      <c r="G151" s="20" t="s">
        <v>15</v>
      </c>
      <c r="H151" s="20" t="s">
        <v>15</v>
      </c>
      <c r="I151" s="20">
        <v>0</v>
      </c>
    </row>
    <row r="152" spans="1:35" ht="27.6" customHeight="1" x14ac:dyDescent="0.25">
      <c r="A152" s="18" t="s">
        <v>194</v>
      </c>
      <c r="B152" s="17" t="s">
        <v>64</v>
      </c>
      <c r="C152" s="20">
        <v>0</v>
      </c>
      <c r="D152" s="20">
        <v>0</v>
      </c>
      <c r="E152" s="20">
        <v>0</v>
      </c>
      <c r="F152" s="20">
        <v>0</v>
      </c>
      <c r="G152" s="20" t="s">
        <v>15</v>
      </c>
      <c r="H152" s="20" t="s">
        <v>15</v>
      </c>
      <c r="I152" s="20">
        <v>0</v>
      </c>
    </row>
    <row r="153" spans="1:35" ht="31.5" customHeight="1" x14ac:dyDescent="0.25">
      <c r="A153" s="18" t="s">
        <v>195</v>
      </c>
      <c r="B153" s="17" t="s">
        <v>66</v>
      </c>
      <c r="C153" s="20">
        <v>0</v>
      </c>
      <c r="D153" s="20">
        <v>0</v>
      </c>
      <c r="E153" s="20">
        <v>0</v>
      </c>
      <c r="F153" s="20">
        <f t="shared" si="32"/>
        <v>0</v>
      </c>
      <c r="G153" s="20">
        <v>2393639</v>
      </c>
      <c r="H153" s="20">
        <f>7.97/7.63</f>
        <v>1.0445609436435124</v>
      </c>
      <c r="I153" s="20">
        <f t="shared" ref="I153:I156" si="44">(F153*G153*H153)/1000</f>
        <v>0</v>
      </c>
    </row>
    <row r="154" spans="1:35" s="3" customFormat="1" ht="31.5" customHeight="1" x14ac:dyDescent="0.25">
      <c r="A154" s="18" t="s">
        <v>196</v>
      </c>
      <c r="B154" s="17" t="s">
        <v>68</v>
      </c>
      <c r="C154" s="20">
        <v>0</v>
      </c>
      <c r="D154" s="20">
        <v>0</v>
      </c>
      <c r="E154" s="20">
        <v>0</v>
      </c>
      <c r="F154" s="20">
        <f t="shared" si="32"/>
        <v>0</v>
      </c>
      <c r="G154" s="20">
        <v>2393639</v>
      </c>
      <c r="H154" s="20">
        <f>7.97/7.63</f>
        <v>1.0445609436435124</v>
      </c>
      <c r="I154" s="20">
        <f t="shared" si="44"/>
        <v>0</v>
      </c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  <c r="AC154"/>
      <c r="AD154"/>
      <c r="AE154"/>
      <c r="AF154"/>
      <c r="AG154"/>
      <c r="AH154"/>
      <c r="AI154"/>
    </row>
    <row r="155" spans="1:35" s="3" customFormat="1" ht="31.5" customHeight="1" x14ac:dyDescent="0.25">
      <c r="A155" s="18" t="s">
        <v>197</v>
      </c>
      <c r="B155" s="17" t="s">
        <v>70</v>
      </c>
      <c r="C155" s="20">
        <v>0</v>
      </c>
      <c r="D155" s="20">
        <v>0</v>
      </c>
      <c r="E155" s="20">
        <v>0</v>
      </c>
      <c r="F155" s="20">
        <f t="shared" si="32"/>
        <v>0</v>
      </c>
      <c r="G155" s="20">
        <v>2393639</v>
      </c>
      <c r="H155" s="20">
        <f>7.97/7.63</f>
        <v>1.0445609436435124</v>
      </c>
      <c r="I155" s="20">
        <f t="shared" si="44"/>
        <v>0</v>
      </c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  <c r="AB155"/>
      <c r="AC155"/>
      <c r="AD155"/>
      <c r="AE155"/>
      <c r="AF155"/>
      <c r="AG155"/>
      <c r="AH155"/>
      <c r="AI155"/>
    </row>
    <row r="156" spans="1:35" s="3" customFormat="1" ht="31.5" customHeight="1" x14ac:dyDescent="0.25">
      <c r="A156" s="18" t="s">
        <v>198</v>
      </c>
      <c r="B156" s="17" t="s">
        <v>72</v>
      </c>
      <c r="C156" s="20">
        <v>0</v>
      </c>
      <c r="D156" s="20">
        <v>0</v>
      </c>
      <c r="E156" s="20">
        <v>0</v>
      </c>
      <c r="F156" s="20">
        <f t="shared" si="32"/>
        <v>0</v>
      </c>
      <c r="G156" s="20">
        <v>2393639</v>
      </c>
      <c r="H156" s="20">
        <f>7.97/7.63</f>
        <v>1.0445609436435124</v>
      </c>
      <c r="I156" s="20">
        <f t="shared" si="44"/>
        <v>0</v>
      </c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  <c r="AB156"/>
      <c r="AC156"/>
      <c r="AD156"/>
      <c r="AE156"/>
      <c r="AF156"/>
      <c r="AG156"/>
      <c r="AH156"/>
      <c r="AI156"/>
    </row>
    <row r="157" spans="1:35" s="3" customFormat="1" ht="16.5" customHeight="1" x14ac:dyDescent="0.25">
      <c r="A157" s="18" t="s">
        <v>199</v>
      </c>
      <c r="B157" s="17" t="s">
        <v>74</v>
      </c>
      <c r="C157" s="20">
        <v>0</v>
      </c>
      <c r="D157" s="20">
        <v>0</v>
      </c>
      <c r="E157" s="20">
        <v>0</v>
      </c>
      <c r="F157" s="20">
        <v>0</v>
      </c>
      <c r="G157" s="20" t="s">
        <v>15</v>
      </c>
      <c r="H157" s="20" t="s">
        <v>15</v>
      </c>
      <c r="I157" s="20">
        <v>0</v>
      </c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  <c r="AB157"/>
      <c r="AC157"/>
      <c r="AD157"/>
      <c r="AE157"/>
      <c r="AF157"/>
      <c r="AG157"/>
      <c r="AH157"/>
      <c r="AI157"/>
    </row>
    <row r="158" spans="1:35" s="3" customFormat="1" ht="16.5" customHeight="1" x14ac:dyDescent="0.25">
      <c r="A158" s="18" t="s">
        <v>200</v>
      </c>
      <c r="B158" s="17" t="s">
        <v>66</v>
      </c>
      <c r="C158" s="20">
        <v>0</v>
      </c>
      <c r="D158" s="20">
        <v>0</v>
      </c>
      <c r="E158" s="20">
        <v>0</v>
      </c>
      <c r="F158" s="20">
        <f t="shared" si="32"/>
        <v>0</v>
      </c>
      <c r="G158" s="20">
        <v>2393639</v>
      </c>
      <c r="H158" s="20">
        <f>7.97/7.63</f>
        <v>1.0445609436435124</v>
      </c>
      <c r="I158" s="20">
        <f t="shared" ref="I158:I161" si="45">(F158*G158*H158)/1000</f>
        <v>0</v>
      </c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  <c r="AB158"/>
      <c r="AC158"/>
      <c r="AD158"/>
      <c r="AE158"/>
      <c r="AF158"/>
      <c r="AG158"/>
      <c r="AH158"/>
      <c r="AI158"/>
    </row>
    <row r="159" spans="1:35" s="3" customFormat="1" ht="16.5" customHeight="1" x14ac:dyDescent="0.25">
      <c r="A159" s="18" t="s">
        <v>201</v>
      </c>
      <c r="B159" s="17" t="s">
        <v>68</v>
      </c>
      <c r="C159" s="20">
        <v>0</v>
      </c>
      <c r="D159" s="20">
        <v>0</v>
      </c>
      <c r="E159" s="20">
        <v>0</v>
      </c>
      <c r="F159" s="20">
        <f t="shared" si="32"/>
        <v>0</v>
      </c>
      <c r="G159" s="20">
        <v>2393639</v>
      </c>
      <c r="H159" s="20">
        <f>7.97/7.63</f>
        <v>1.0445609436435124</v>
      </c>
      <c r="I159" s="20">
        <f t="shared" si="45"/>
        <v>0</v>
      </c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  <c r="AB159"/>
      <c r="AC159"/>
      <c r="AD159"/>
      <c r="AE159"/>
      <c r="AF159"/>
      <c r="AG159"/>
      <c r="AH159"/>
      <c r="AI159"/>
    </row>
    <row r="160" spans="1:35" s="3" customFormat="1" ht="16.5" customHeight="1" x14ac:dyDescent="0.25">
      <c r="A160" s="18" t="s">
        <v>202</v>
      </c>
      <c r="B160" s="17" t="s">
        <v>70</v>
      </c>
      <c r="C160" s="20">
        <v>0</v>
      </c>
      <c r="D160" s="20">
        <v>0</v>
      </c>
      <c r="E160" s="20">
        <v>0</v>
      </c>
      <c r="F160" s="20">
        <f t="shared" si="32"/>
        <v>0</v>
      </c>
      <c r="G160" s="20">
        <v>2393639</v>
      </c>
      <c r="H160" s="20">
        <f>7.97/7.63</f>
        <v>1.0445609436435124</v>
      </c>
      <c r="I160" s="20">
        <f t="shared" si="45"/>
        <v>0</v>
      </c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  <c r="AA160"/>
      <c r="AB160"/>
      <c r="AC160"/>
      <c r="AD160"/>
      <c r="AE160"/>
      <c r="AF160"/>
      <c r="AG160"/>
      <c r="AH160"/>
      <c r="AI160"/>
    </row>
    <row r="161" spans="1:35" s="3" customFormat="1" ht="31.5" customHeight="1" x14ac:dyDescent="0.25">
      <c r="A161" s="18" t="s">
        <v>203</v>
      </c>
      <c r="B161" s="17" t="s">
        <v>72</v>
      </c>
      <c r="C161" s="20">
        <v>0</v>
      </c>
      <c r="D161" s="20">
        <v>0</v>
      </c>
      <c r="E161" s="20">
        <v>0</v>
      </c>
      <c r="F161" s="20">
        <f t="shared" si="32"/>
        <v>0</v>
      </c>
      <c r="G161" s="20">
        <v>2393639</v>
      </c>
      <c r="H161" s="20">
        <f>7.97/7.63</f>
        <v>1.0445609436435124</v>
      </c>
      <c r="I161" s="20">
        <f t="shared" si="45"/>
        <v>0</v>
      </c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  <c r="AB161"/>
      <c r="AC161"/>
      <c r="AD161"/>
      <c r="AE161"/>
      <c r="AF161"/>
      <c r="AG161"/>
      <c r="AH161"/>
      <c r="AI161"/>
    </row>
    <row r="162" spans="1:35" s="3" customFormat="1" ht="15.75" customHeight="1" x14ac:dyDescent="0.25">
      <c r="A162" s="18" t="s">
        <v>204</v>
      </c>
      <c r="B162" s="17" t="s">
        <v>37</v>
      </c>
      <c r="C162" s="20">
        <v>0</v>
      </c>
      <c r="D162" s="20">
        <v>0</v>
      </c>
      <c r="E162" s="20">
        <v>0</v>
      </c>
      <c r="F162" s="20">
        <v>0</v>
      </c>
      <c r="G162" s="20" t="s">
        <v>15</v>
      </c>
      <c r="H162" s="20" t="s">
        <v>15</v>
      </c>
      <c r="I162" s="20">
        <v>0</v>
      </c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  <c r="AC162"/>
      <c r="AD162"/>
      <c r="AE162"/>
      <c r="AF162"/>
      <c r="AG162"/>
      <c r="AH162"/>
      <c r="AI162"/>
    </row>
    <row r="163" spans="1:35" s="3" customFormat="1" ht="15.75" customHeight="1" x14ac:dyDescent="0.25">
      <c r="A163" s="18" t="s">
        <v>205</v>
      </c>
      <c r="B163" s="17" t="s">
        <v>64</v>
      </c>
      <c r="C163" s="20">
        <v>0</v>
      </c>
      <c r="D163" s="20">
        <v>0</v>
      </c>
      <c r="E163" s="20">
        <v>0</v>
      </c>
      <c r="F163" s="20">
        <v>0</v>
      </c>
      <c r="G163" s="20" t="s">
        <v>15</v>
      </c>
      <c r="H163" s="20" t="s">
        <v>15</v>
      </c>
      <c r="I163" s="20">
        <v>0</v>
      </c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  <c r="AC163"/>
      <c r="AD163"/>
      <c r="AE163"/>
      <c r="AF163"/>
      <c r="AG163"/>
      <c r="AH163"/>
      <c r="AI163"/>
    </row>
    <row r="164" spans="1:35" s="3" customFormat="1" ht="31.5" customHeight="1" x14ac:dyDescent="0.25">
      <c r="A164" s="18" t="s">
        <v>206</v>
      </c>
      <c r="B164" s="17" t="s">
        <v>66</v>
      </c>
      <c r="C164" s="20">
        <v>0</v>
      </c>
      <c r="D164" s="20">
        <v>0.79600000000000004</v>
      </c>
      <c r="E164" s="20">
        <v>0</v>
      </c>
      <c r="F164" s="20">
        <f t="shared" si="32"/>
        <v>0.26533333333333337</v>
      </c>
      <c r="G164" s="21">
        <v>2941172</v>
      </c>
      <c r="H164" s="20">
        <f>7.97/7.63</f>
        <v>1.0445609436435124</v>
      </c>
      <c r="I164" s="20">
        <f t="shared" ref="I164:I166" si="46">(F164*G164*H164)/1000</f>
        <v>815.16592873044999</v>
      </c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  <c r="AC164"/>
      <c r="AD164"/>
      <c r="AE164"/>
      <c r="AF164"/>
      <c r="AG164"/>
      <c r="AH164"/>
      <c r="AI164"/>
    </row>
    <row r="165" spans="1:35" s="3" customFormat="1" ht="15" customHeight="1" x14ac:dyDescent="0.25">
      <c r="A165" s="18" t="s">
        <v>207</v>
      </c>
      <c r="B165" s="17" t="s">
        <v>68</v>
      </c>
      <c r="C165" s="20">
        <v>0</v>
      </c>
      <c r="D165" s="20">
        <v>0</v>
      </c>
      <c r="E165" s="20">
        <v>0</v>
      </c>
      <c r="F165" s="20">
        <f t="shared" si="32"/>
        <v>0</v>
      </c>
      <c r="G165" s="20">
        <v>2941172</v>
      </c>
      <c r="H165" s="20">
        <f>7.97/7.63</f>
        <v>1.0445609436435124</v>
      </c>
      <c r="I165" s="20">
        <f t="shared" si="46"/>
        <v>0</v>
      </c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  <c r="AC165"/>
      <c r="AD165"/>
      <c r="AE165"/>
      <c r="AF165"/>
      <c r="AG165"/>
      <c r="AH165"/>
      <c r="AI165"/>
    </row>
    <row r="166" spans="1:35" s="3" customFormat="1" ht="15" customHeight="1" x14ac:dyDescent="0.25">
      <c r="A166" s="18" t="s">
        <v>208</v>
      </c>
      <c r="B166" s="17" t="s">
        <v>70</v>
      </c>
      <c r="C166" s="20">
        <v>0</v>
      </c>
      <c r="D166" s="20">
        <v>0</v>
      </c>
      <c r="E166" s="20">
        <v>0</v>
      </c>
      <c r="F166" s="20">
        <f t="shared" si="32"/>
        <v>0</v>
      </c>
      <c r="G166" s="20">
        <v>2941172</v>
      </c>
      <c r="H166" s="20">
        <f>7.97/7.63</f>
        <v>1.0445609436435124</v>
      </c>
      <c r="I166" s="20">
        <f t="shared" si="46"/>
        <v>0</v>
      </c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  <c r="AC166"/>
      <c r="AD166"/>
      <c r="AE166"/>
      <c r="AF166"/>
      <c r="AG166"/>
      <c r="AH166"/>
      <c r="AI166"/>
    </row>
    <row r="167" spans="1:35" s="3" customFormat="1" ht="15" customHeight="1" x14ac:dyDescent="0.25">
      <c r="A167" s="18" t="s">
        <v>209</v>
      </c>
      <c r="B167" s="17" t="s">
        <v>74</v>
      </c>
      <c r="C167" s="20">
        <v>0</v>
      </c>
      <c r="D167" s="20">
        <v>0</v>
      </c>
      <c r="E167" s="20">
        <v>0</v>
      </c>
      <c r="F167" s="20">
        <v>0</v>
      </c>
      <c r="G167" s="20" t="s">
        <v>15</v>
      </c>
      <c r="H167" s="20" t="s">
        <v>15</v>
      </c>
      <c r="I167" s="20">
        <v>0</v>
      </c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  <c r="AC167"/>
      <c r="AD167"/>
      <c r="AE167"/>
      <c r="AF167"/>
      <c r="AG167"/>
      <c r="AH167"/>
      <c r="AI167"/>
    </row>
    <row r="168" spans="1:35" s="3" customFormat="1" ht="31.5" customHeight="1" x14ac:dyDescent="0.25">
      <c r="A168" s="18" t="s">
        <v>210</v>
      </c>
      <c r="B168" s="17" t="s">
        <v>68</v>
      </c>
      <c r="C168" s="20">
        <v>0</v>
      </c>
      <c r="D168" s="20">
        <v>0</v>
      </c>
      <c r="E168" s="20">
        <v>0</v>
      </c>
      <c r="F168" s="20">
        <f t="shared" si="32"/>
        <v>0</v>
      </c>
      <c r="G168" s="20">
        <v>2941172</v>
      </c>
      <c r="H168" s="20">
        <f>7.97/7.63</f>
        <v>1.0445609436435124</v>
      </c>
      <c r="I168" s="20">
        <f t="shared" ref="I168:I169" si="47">(F168*G168*H168)/1000</f>
        <v>0</v>
      </c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  <c r="AC168"/>
      <c r="AD168"/>
      <c r="AE168"/>
      <c r="AF168"/>
      <c r="AG168"/>
      <c r="AH168"/>
      <c r="AI168"/>
    </row>
    <row r="169" spans="1:35" ht="31.5" customHeight="1" x14ac:dyDescent="0.25">
      <c r="A169" s="18" t="s">
        <v>211</v>
      </c>
      <c r="B169" s="17" t="s">
        <v>87</v>
      </c>
      <c r="C169" s="20">
        <v>0</v>
      </c>
      <c r="D169" s="20">
        <v>0</v>
      </c>
      <c r="E169" s="20">
        <v>0</v>
      </c>
      <c r="F169" s="20">
        <f t="shared" si="32"/>
        <v>0</v>
      </c>
      <c r="G169" s="20">
        <v>7111427</v>
      </c>
      <c r="H169" s="20">
        <f>7.97/7.63</f>
        <v>1.0445609436435124</v>
      </c>
      <c r="I169" s="20">
        <f t="shared" si="47"/>
        <v>0</v>
      </c>
    </row>
    <row r="170" spans="1:35" s="3" customFormat="1" ht="47.25" customHeight="1" x14ac:dyDescent="0.25">
      <c r="A170" s="18" t="s">
        <v>212</v>
      </c>
      <c r="B170" s="17" t="s">
        <v>47</v>
      </c>
      <c r="C170" s="20">
        <v>0</v>
      </c>
      <c r="D170" s="20">
        <v>0</v>
      </c>
      <c r="E170" s="20">
        <v>0</v>
      </c>
      <c r="F170" s="20">
        <v>0</v>
      </c>
      <c r="G170" s="20" t="s">
        <v>15</v>
      </c>
      <c r="H170" s="20" t="s">
        <v>15</v>
      </c>
      <c r="I170" s="20">
        <v>0</v>
      </c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  <c r="AC170"/>
      <c r="AD170"/>
      <c r="AE170"/>
      <c r="AF170"/>
      <c r="AG170"/>
      <c r="AH170"/>
      <c r="AI170"/>
    </row>
    <row r="171" spans="1:35" s="3" customFormat="1" ht="15.75" customHeight="1" x14ac:dyDescent="0.25">
      <c r="A171" s="18" t="s">
        <v>213</v>
      </c>
      <c r="B171" s="17" t="s">
        <v>23</v>
      </c>
      <c r="C171" s="20">
        <v>0</v>
      </c>
      <c r="D171" s="20">
        <v>0</v>
      </c>
      <c r="E171" s="20">
        <v>0</v>
      </c>
      <c r="F171" s="20">
        <v>0</v>
      </c>
      <c r="G171" s="20" t="s">
        <v>15</v>
      </c>
      <c r="H171" s="20" t="s">
        <v>15</v>
      </c>
      <c r="I171" s="20">
        <v>0</v>
      </c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  <c r="AC171"/>
      <c r="AD171"/>
      <c r="AE171"/>
      <c r="AF171"/>
      <c r="AG171"/>
      <c r="AH171"/>
      <c r="AI171"/>
    </row>
    <row r="172" spans="1:35" s="3" customFormat="1" ht="15.75" customHeight="1" x14ac:dyDescent="0.25">
      <c r="A172" s="18" t="s">
        <v>214</v>
      </c>
      <c r="B172" s="17" t="s">
        <v>64</v>
      </c>
      <c r="C172" s="20">
        <v>0</v>
      </c>
      <c r="D172" s="20">
        <v>0</v>
      </c>
      <c r="E172" s="20">
        <v>0</v>
      </c>
      <c r="F172" s="20">
        <f t="shared" si="32"/>
        <v>0</v>
      </c>
      <c r="G172" s="20">
        <v>1848750</v>
      </c>
      <c r="H172" s="20">
        <f>8.26/7.97</f>
        <v>1.0363864491844417</v>
      </c>
      <c r="I172" s="20">
        <f t="shared" ref="I172" si="48">(F172*G172*H172)/1000</f>
        <v>0</v>
      </c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  <c r="AC172"/>
      <c r="AD172"/>
      <c r="AE172"/>
      <c r="AF172"/>
      <c r="AG172"/>
      <c r="AH172"/>
      <c r="AI172"/>
    </row>
    <row r="173" spans="1:35" s="3" customFormat="1" ht="29.25" customHeight="1" x14ac:dyDescent="0.25">
      <c r="A173" s="18" t="s">
        <v>215</v>
      </c>
      <c r="B173" s="17" t="s">
        <v>37</v>
      </c>
      <c r="C173" s="20">
        <v>0</v>
      </c>
      <c r="D173" s="20">
        <v>0</v>
      </c>
      <c r="E173" s="20">
        <v>0</v>
      </c>
      <c r="F173" s="20">
        <v>0</v>
      </c>
      <c r="G173" s="20" t="s">
        <v>15</v>
      </c>
      <c r="H173" s="20" t="s">
        <v>15</v>
      </c>
      <c r="I173" s="20">
        <v>0</v>
      </c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  <c r="AC173"/>
      <c r="AD173"/>
      <c r="AE173"/>
      <c r="AF173"/>
      <c r="AG173"/>
      <c r="AH173"/>
      <c r="AI173"/>
    </row>
    <row r="174" spans="1:35" s="3" customFormat="1" ht="17.25" customHeight="1" x14ac:dyDescent="0.25">
      <c r="A174" s="18" t="s">
        <v>216</v>
      </c>
      <c r="B174" s="17" t="s">
        <v>64</v>
      </c>
      <c r="C174" s="20">
        <v>0</v>
      </c>
      <c r="D174" s="20">
        <v>0</v>
      </c>
      <c r="E174" s="20">
        <v>0</v>
      </c>
      <c r="F174" s="20">
        <v>0</v>
      </c>
      <c r="G174" s="20" t="s">
        <v>15</v>
      </c>
      <c r="H174" s="20" t="s">
        <v>15</v>
      </c>
      <c r="I174" s="20">
        <v>0</v>
      </c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  <c r="AC174"/>
      <c r="AD174"/>
      <c r="AE174"/>
      <c r="AF174"/>
      <c r="AG174"/>
      <c r="AH174"/>
      <c r="AI174"/>
    </row>
    <row r="175" spans="1:35" s="3" customFormat="1" ht="15.75" customHeight="1" x14ac:dyDescent="0.25">
      <c r="A175" s="18" t="s">
        <v>217</v>
      </c>
      <c r="B175" s="17" t="s">
        <v>29</v>
      </c>
      <c r="C175" s="20">
        <v>0</v>
      </c>
      <c r="D175" s="20">
        <v>0</v>
      </c>
      <c r="E175" s="20">
        <v>0</v>
      </c>
      <c r="F175" s="20">
        <f t="shared" si="32"/>
        <v>0</v>
      </c>
      <c r="G175" s="20">
        <v>2538971</v>
      </c>
      <c r="H175" s="20">
        <f>7.97/7.63</f>
        <v>1.0445609436435124</v>
      </c>
      <c r="I175" s="20">
        <f t="shared" ref="I175:I176" si="49">(F175*G175*H175)/1000</f>
        <v>0</v>
      </c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  <c r="AC175"/>
      <c r="AD175"/>
      <c r="AE175"/>
      <c r="AF175"/>
      <c r="AG175"/>
      <c r="AH175"/>
      <c r="AI175"/>
    </row>
    <row r="176" spans="1:35" s="3" customFormat="1" ht="15.75" customHeight="1" x14ac:dyDescent="0.25">
      <c r="A176" s="18" t="s">
        <v>218</v>
      </c>
      <c r="B176" s="17" t="s">
        <v>31</v>
      </c>
      <c r="C176" s="20">
        <v>0</v>
      </c>
      <c r="D176" s="20">
        <v>0.48</v>
      </c>
      <c r="E176" s="20">
        <v>0</v>
      </c>
      <c r="F176" s="20">
        <f t="shared" si="32"/>
        <v>0.16</v>
      </c>
      <c r="G176" s="20">
        <v>2538971</v>
      </c>
      <c r="H176" s="20">
        <f>7.97/7.63</f>
        <v>1.0445609436435124</v>
      </c>
      <c r="I176" s="20">
        <f t="shared" si="49"/>
        <v>424.33759098296196</v>
      </c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  <c r="AC176"/>
      <c r="AD176"/>
      <c r="AE176"/>
      <c r="AF176"/>
      <c r="AG176"/>
      <c r="AH176"/>
      <c r="AI176"/>
    </row>
    <row r="177" spans="1:35" s="3" customFormat="1" ht="15.75" customHeight="1" x14ac:dyDescent="0.25">
      <c r="A177" s="18" t="s">
        <v>219</v>
      </c>
      <c r="B177" s="17" t="s">
        <v>96</v>
      </c>
      <c r="C177" s="20">
        <v>0</v>
      </c>
      <c r="D177" s="20">
        <v>0</v>
      </c>
      <c r="E177" s="20">
        <f>SUM(E178:E188)</f>
        <v>0</v>
      </c>
      <c r="F177" s="20">
        <f>SUM(F178:F188)</f>
        <v>0</v>
      </c>
      <c r="G177" s="20" t="s">
        <v>15</v>
      </c>
      <c r="H177" s="20" t="s">
        <v>15</v>
      </c>
      <c r="I177" s="20">
        <f>SUM(I178:I188)</f>
        <v>0</v>
      </c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  <c r="AC177"/>
      <c r="AD177"/>
      <c r="AE177"/>
      <c r="AF177"/>
      <c r="AG177"/>
      <c r="AH177"/>
      <c r="AI177"/>
    </row>
    <row r="178" spans="1:35" s="3" customFormat="1" ht="15.75" customHeight="1" x14ac:dyDescent="0.25">
      <c r="A178" s="18" t="s">
        <v>220</v>
      </c>
      <c r="B178" s="17" t="s">
        <v>21</v>
      </c>
      <c r="C178" s="20">
        <v>0</v>
      </c>
      <c r="D178" s="20">
        <v>0</v>
      </c>
      <c r="E178" s="20">
        <v>0</v>
      </c>
      <c r="F178" s="20">
        <v>0</v>
      </c>
      <c r="G178" s="21" t="s">
        <v>15</v>
      </c>
      <c r="H178" s="21" t="s">
        <v>15</v>
      </c>
      <c r="I178" s="20">
        <v>0</v>
      </c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  <c r="AA178"/>
      <c r="AB178"/>
      <c r="AC178"/>
      <c r="AD178"/>
      <c r="AE178"/>
      <c r="AF178"/>
      <c r="AG178"/>
      <c r="AH178"/>
      <c r="AI178"/>
    </row>
    <row r="179" spans="1:35" s="3" customFormat="1" ht="15.75" customHeight="1" x14ac:dyDescent="0.25">
      <c r="A179" s="18" t="s">
        <v>221</v>
      </c>
      <c r="B179" s="17" t="s">
        <v>99</v>
      </c>
      <c r="C179" s="20">
        <v>0</v>
      </c>
      <c r="D179" s="20">
        <v>0</v>
      </c>
      <c r="E179" s="20">
        <v>0</v>
      </c>
      <c r="F179" s="20">
        <v>0</v>
      </c>
      <c r="G179" s="20" t="s">
        <v>15</v>
      </c>
      <c r="H179" s="20" t="s">
        <v>15</v>
      </c>
      <c r="I179" s="20">
        <v>0</v>
      </c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  <c r="AA179"/>
      <c r="AB179"/>
      <c r="AC179"/>
      <c r="AD179"/>
      <c r="AE179"/>
      <c r="AF179"/>
      <c r="AG179"/>
      <c r="AH179"/>
      <c r="AI179"/>
    </row>
    <row r="180" spans="1:35" ht="32.450000000000003" customHeight="1" x14ac:dyDescent="0.25">
      <c r="A180" s="18" t="s">
        <v>222</v>
      </c>
      <c r="B180" s="17" t="s">
        <v>101</v>
      </c>
      <c r="C180" s="20">
        <v>0</v>
      </c>
      <c r="D180" s="20">
        <v>0</v>
      </c>
      <c r="E180" s="20">
        <v>0</v>
      </c>
      <c r="F180" s="20">
        <f t="shared" si="32"/>
        <v>0</v>
      </c>
      <c r="G180" s="20" t="s">
        <v>15</v>
      </c>
      <c r="H180" s="20">
        <f>10.42/10.04</f>
        <v>1.0378486055776894</v>
      </c>
      <c r="I180" s="20">
        <v>0</v>
      </c>
    </row>
    <row r="181" spans="1:35" ht="15.75" customHeight="1" x14ac:dyDescent="0.25">
      <c r="A181" s="18" t="s">
        <v>223</v>
      </c>
      <c r="B181" s="17" t="s">
        <v>103</v>
      </c>
      <c r="C181" s="20">
        <v>0</v>
      </c>
      <c r="D181" s="20">
        <v>0</v>
      </c>
      <c r="E181" s="20">
        <v>0</v>
      </c>
      <c r="F181" s="20">
        <v>0</v>
      </c>
      <c r="G181" s="20" t="s">
        <v>15</v>
      </c>
      <c r="H181" s="20" t="s">
        <v>15</v>
      </c>
      <c r="I181" s="20">
        <v>0</v>
      </c>
    </row>
    <row r="182" spans="1:35" s="3" customFormat="1" ht="15.75" customHeight="1" x14ac:dyDescent="0.25">
      <c r="A182" s="18" t="s">
        <v>224</v>
      </c>
      <c r="B182" s="17" t="s">
        <v>105</v>
      </c>
      <c r="C182" s="20">
        <v>0</v>
      </c>
      <c r="D182" s="20">
        <v>0</v>
      </c>
      <c r="E182" s="20">
        <v>0</v>
      </c>
      <c r="F182" s="20">
        <f t="shared" si="32"/>
        <v>0</v>
      </c>
      <c r="G182" s="20">
        <v>326484</v>
      </c>
      <c r="H182" s="20">
        <f>10.42/10.04</f>
        <v>1.0378486055776894</v>
      </c>
      <c r="I182" s="20">
        <f t="shared" ref="I182" si="50">(F182*G182*H182)/1000</f>
        <v>0</v>
      </c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  <c r="AA182"/>
      <c r="AB182"/>
      <c r="AC182"/>
      <c r="AD182"/>
      <c r="AE182"/>
      <c r="AF182"/>
      <c r="AG182"/>
      <c r="AH182"/>
      <c r="AI182"/>
    </row>
    <row r="183" spans="1:35" s="3" customFormat="1" ht="31.5" customHeight="1" x14ac:dyDescent="0.25">
      <c r="A183" s="18" t="s">
        <v>225</v>
      </c>
      <c r="B183" s="17" t="s">
        <v>107</v>
      </c>
      <c r="C183" s="20">
        <v>0</v>
      </c>
      <c r="D183" s="20">
        <v>0</v>
      </c>
      <c r="E183" s="20">
        <v>0</v>
      </c>
      <c r="F183" s="20">
        <v>0</v>
      </c>
      <c r="G183" s="20" t="s">
        <v>15</v>
      </c>
      <c r="H183" s="20" t="s">
        <v>15</v>
      </c>
      <c r="I183" s="20">
        <v>0</v>
      </c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  <c r="X183"/>
      <c r="Y183"/>
      <c r="Z183"/>
      <c r="AA183"/>
      <c r="AB183"/>
      <c r="AC183"/>
      <c r="AD183"/>
      <c r="AE183"/>
      <c r="AF183"/>
      <c r="AG183"/>
      <c r="AH183"/>
      <c r="AI183"/>
    </row>
    <row r="184" spans="1:35" s="3" customFormat="1" ht="31.5" customHeight="1" collapsed="1" x14ac:dyDescent="0.25">
      <c r="A184" s="18" t="s">
        <v>226</v>
      </c>
      <c r="B184" s="17" t="s">
        <v>109</v>
      </c>
      <c r="C184" s="20">
        <v>0</v>
      </c>
      <c r="D184" s="20">
        <v>0</v>
      </c>
      <c r="E184" s="20">
        <v>0</v>
      </c>
      <c r="F184" s="20">
        <f t="shared" ref="F184" si="51">(C184+D184+E184)/3</f>
        <v>0</v>
      </c>
      <c r="G184" s="20">
        <v>5229682</v>
      </c>
      <c r="H184" s="20">
        <f>10.42/10.04</f>
        <v>1.0378486055776894</v>
      </c>
      <c r="I184" s="20">
        <f t="shared" ref="I184" si="52">(F184*G184*H184)/1000</f>
        <v>0</v>
      </c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X184"/>
      <c r="Y184"/>
      <c r="Z184"/>
      <c r="AA184"/>
      <c r="AB184"/>
      <c r="AC184"/>
      <c r="AD184"/>
      <c r="AE184"/>
      <c r="AF184"/>
      <c r="AG184"/>
      <c r="AH184"/>
      <c r="AI184"/>
    </row>
    <row r="185" spans="1:35" s="3" customFormat="1" ht="31.5" customHeight="1" collapsed="1" x14ac:dyDescent="0.25">
      <c r="A185" s="18" t="s">
        <v>227</v>
      </c>
      <c r="B185" s="17" t="s">
        <v>47</v>
      </c>
      <c r="C185" s="20">
        <v>0</v>
      </c>
      <c r="D185" s="20">
        <v>0</v>
      </c>
      <c r="E185" s="20">
        <v>0</v>
      </c>
      <c r="F185" s="20">
        <v>0</v>
      </c>
      <c r="G185" s="20" t="s">
        <v>15</v>
      </c>
      <c r="H185" s="20" t="s">
        <v>15</v>
      </c>
      <c r="I185" s="20">
        <v>0</v>
      </c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  <c r="Y185"/>
      <c r="Z185"/>
      <c r="AA185"/>
      <c r="AB185"/>
      <c r="AC185"/>
      <c r="AD185"/>
      <c r="AE185"/>
      <c r="AF185"/>
      <c r="AG185"/>
      <c r="AH185"/>
      <c r="AI185"/>
    </row>
    <row r="186" spans="1:35" s="3" customFormat="1" ht="31.5" customHeight="1" x14ac:dyDescent="0.25">
      <c r="A186" s="18" t="s">
        <v>228</v>
      </c>
      <c r="B186" s="17" t="s">
        <v>112</v>
      </c>
      <c r="C186" s="20">
        <v>0</v>
      </c>
      <c r="D186" s="20">
        <v>0</v>
      </c>
      <c r="E186" s="20">
        <v>0</v>
      </c>
      <c r="F186" s="20">
        <v>0</v>
      </c>
      <c r="G186" s="20" t="s">
        <v>15</v>
      </c>
      <c r="H186" s="20" t="s">
        <v>15</v>
      </c>
      <c r="I186" s="20">
        <v>0</v>
      </c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/>
      <c r="Z186"/>
      <c r="AA186"/>
      <c r="AB186"/>
      <c r="AC186"/>
      <c r="AD186"/>
      <c r="AE186"/>
      <c r="AF186"/>
      <c r="AG186"/>
      <c r="AH186"/>
      <c r="AI186"/>
    </row>
    <row r="187" spans="1:35" ht="31.5" customHeight="1" x14ac:dyDescent="0.25">
      <c r="A187" s="18" t="s">
        <v>229</v>
      </c>
      <c r="B187" s="17" t="s">
        <v>109</v>
      </c>
      <c r="C187" s="20">
        <v>0</v>
      </c>
      <c r="D187" s="20">
        <v>0</v>
      </c>
      <c r="E187" s="20">
        <v>0</v>
      </c>
      <c r="F187" s="20">
        <f t="shared" si="32"/>
        <v>0</v>
      </c>
      <c r="G187" s="20">
        <v>1586702</v>
      </c>
      <c r="H187" s="20">
        <f t="shared" ref="H187:H192" si="53">10.42/10.04</f>
        <v>1.0378486055776894</v>
      </c>
      <c r="I187" s="20">
        <f t="shared" ref="I187:I188" si="54">(F187*G187*H187)/1000</f>
        <v>0</v>
      </c>
    </row>
    <row r="188" spans="1:35" s="3" customFormat="1" ht="15.75" customHeight="1" x14ac:dyDescent="0.25">
      <c r="A188" s="18" t="s">
        <v>230</v>
      </c>
      <c r="B188" s="17" t="s">
        <v>101</v>
      </c>
      <c r="C188" s="20">
        <v>0</v>
      </c>
      <c r="D188" s="20">
        <v>0</v>
      </c>
      <c r="E188" s="20">
        <v>0</v>
      </c>
      <c r="F188" s="20">
        <f t="shared" si="32"/>
        <v>0</v>
      </c>
      <c r="G188" s="20">
        <v>2784643</v>
      </c>
      <c r="H188" s="20">
        <f t="shared" si="53"/>
        <v>1.0378486055776894</v>
      </c>
      <c r="I188" s="20">
        <f t="shared" si="54"/>
        <v>0</v>
      </c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X188"/>
      <c r="Y188"/>
      <c r="Z188"/>
      <c r="AA188"/>
      <c r="AB188"/>
      <c r="AC188"/>
      <c r="AD188"/>
      <c r="AE188"/>
      <c r="AF188"/>
      <c r="AG188"/>
      <c r="AH188"/>
      <c r="AI188"/>
    </row>
    <row r="189" spans="1:35" ht="58.5" customHeight="1" x14ac:dyDescent="0.25">
      <c r="A189" s="18" t="s">
        <v>231</v>
      </c>
      <c r="B189" s="17" t="s">
        <v>103</v>
      </c>
      <c r="C189" s="20">
        <v>0</v>
      </c>
      <c r="D189" s="20">
        <v>0</v>
      </c>
      <c r="E189" s="20">
        <v>0</v>
      </c>
      <c r="F189" s="20">
        <v>0</v>
      </c>
      <c r="G189" s="20" t="s">
        <v>15</v>
      </c>
      <c r="H189" s="20" t="s">
        <v>15</v>
      </c>
      <c r="I189" s="20">
        <v>0</v>
      </c>
    </row>
    <row r="190" spans="1:35" ht="51.75" customHeight="1" x14ac:dyDescent="0.25">
      <c r="A190" s="18" t="s">
        <v>232</v>
      </c>
      <c r="B190" s="17" t="s">
        <v>105</v>
      </c>
      <c r="C190" s="20">
        <v>0</v>
      </c>
      <c r="D190" s="20">
        <v>0</v>
      </c>
      <c r="E190" s="20">
        <v>0</v>
      </c>
      <c r="F190" s="20">
        <f t="shared" ref="F190" si="55">(C190+D190+E190)/3</f>
        <v>0</v>
      </c>
      <c r="G190" s="20">
        <v>1586701.6667056584</v>
      </c>
      <c r="H190" s="20">
        <f t="shared" si="53"/>
        <v>1.0378486055776894</v>
      </c>
      <c r="I190" s="20">
        <f t="shared" ref="I190" si="56">(F190*G190*H190)/1000</f>
        <v>0</v>
      </c>
    </row>
    <row r="191" spans="1:35" s="3" customFormat="1" ht="31.5" customHeight="1" x14ac:dyDescent="0.25">
      <c r="A191" s="18" t="s">
        <v>233</v>
      </c>
      <c r="B191" s="17" t="s">
        <v>107</v>
      </c>
      <c r="C191" s="20">
        <v>0</v>
      </c>
      <c r="D191" s="20">
        <v>0</v>
      </c>
      <c r="E191" s="20">
        <v>0</v>
      </c>
      <c r="F191" s="20">
        <v>0</v>
      </c>
      <c r="G191" s="20" t="s">
        <v>15</v>
      </c>
      <c r="H191" s="20" t="s">
        <v>15</v>
      </c>
      <c r="I191" s="20">
        <v>0</v>
      </c>
      <c r="J191"/>
      <c r="K191"/>
      <c r="L191"/>
      <c r="M191"/>
      <c r="N191"/>
      <c r="O191"/>
      <c r="P191"/>
      <c r="Q191"/>
      <c r="R191"/>
      <c r="S191"/>
      <c r="T191"/>
      <c r="U191"/>
      <c r="V191"/>
      <c r="W191"/>
      <c r="X191"/>
      <c r="Y191"/>
      <c r="Z191"/>
      <c r="AA191"/>
      <c r="AB191"/>
      <c r="AC191"/>
      <c r="AD191"/>
      <c r="AE191"/>
      <c r="AF191"/>
      <c r="AG191"/>
      <c r="AH191"/>
      <c r="AI191"/>
    </row>
    <row r="192" spans="1:35" s="3" customFormat="1" ht="31.5" customHeight="1" collapsed="1" x14ac:dyDescent="0.25">
      <c r="A192" s="18" t="s">
        <v>234</v>
      </c>
      <c r="B192" s="17" t="s">
        <v>109</v>
      </c>
      <c r="C192" s="20">
        <v>0</v>
      </c>
      <c r="D192" s="20">
        <v>0</v>
      </c>
      <c r="E192" s="20">
        <v>0</v>
      </c>
      <c r="F192" s="20">
        <f t="shared" ref="F192" si="57">(C192+D192+E192)/3</f>
        <v>0</v>
      </c>
      <c r="G192" s="20">
        <v>6537103</v>
      </c>
      <c r="H192" s="20">
        <f t="shared" si="53"/>
        <v>1.0378486055776894</v>
      </c>
      <c r="I192" s="20">
        <f t="shared" ref="I192" si="58">(F192*G192*H192)/1000</f>
        <v>0</v>
      </c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  <c r="X192"/>
      <c r="Y192"/>
      <c r="Z192"/>
      <c r="AA192"/>
      <c r="AB192"/>
      <c r="AC192"/>
      <c r="AD192"/>
      <c r="AE192"/>
      <c r="AF192"/>
      <c r="AG192"/>
      <c r="AH192"/>
      <c r="AI192"/>
    </row>
    <row r="193" spans="1:35" s="3" customFormat="1" ht="15.75" customHeight="1" collapsed="1" x14ac:dyDescent="0.25">
      <c r="A193" s="18" t="s">
        <v>235</v>
      </c>
      <c r="B193" s="17" t="s">
        <v>120</v>
      </c>
      <c r="C193" s="20">
        <v>231.4</v>
      </c>
      <c r="D193" s="20">
        <v>523</v>
      </c>
      <c r="E193" s="20">
        <f>SUM(E195:E211)</f>
        <v>0</v>
      </c>
      <c r="F193" s="20">
        <f>SUM(F195:F211)</f>
        <v>251.4666666666667</v>
      </c>
      <c r="G193" s="20" t="s">
        <v>15</v>
      </c>
      <c r="H193" s="20" t="s">
        <v>15</v>
      </c>
      <c r="I193" s="20">
        <f>SUM(I195:I211)</f>
        <v>2669.7997382470126</v>
      </c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  <c r="X193"/>
      <c r="Y193"/>
      <c r="Z193"/>
      <c r="AA193"/>
      <c r="AB193"/>
      <c r="AC193"/>
      <c r="AD193"/>
      <c r="AE193"/>
      <c r="AF193"/>
      <c r="AG193"/>
      <c r="AH193"/>
      <c r="AI193"/>
    </row>
    <row r="194" spans="1:35" s="3" customFormat="1" ht="15.75" customHeight="1" collapsed="1" x14ac:dyDescent="0.25">
      <c r="A194" s="18" t="s">
        <v>236</v>
      </c>
      <c r="B194" s="17" t="s">
        <v>21</v>
      </c>
      <c r="C194" s="20">
        <v>0</v>
      </c>
      <c r="D194" s="20">
        <v>0</v>
      </c>
      <c r="E194" s="20">
        <v>0</v>
      </c>
      <c r="F194" s="20">
        <v>0</v>
      </c>
      <c r="G194" s="20" t="s">
        <v>15</v>
      </c>
      <c r="H194" s="20" t="s">
        <v>15</v>
      </c>
      <c r="I194" s="20">
        <v>0</v>
      </c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  <c r="X194"/>
      <c r="Y194"/>
      <c r="Z194"/>
      <c r="AA194"/>
      <c r="AB194"/>
      <c r="AC194"/>
      <c r="AD194"/>
      <c r="AE194"/>
      <c r="AF194"/>
      <c r="AG194"/>
      <c r="AH194"/>
      <c r="AI194"/>
    </row>
    <row r="195" spans="1:35" ht="27.6" customHeight="1" x14ac:dyDescent="0.25">
      <c r="A195" s="18" t="s">
        <v>237</v>
      </c>
      <c r="B195" s="17" t="s">
        <v>123</v>
      </c>
      <c r="C195" s="20">
        <v>0</v>
      </c>
      <c r="D195" s="20">
        <v>0</v>
      </c>
      <c r="E195" s="20">
        <v>0</v>
      </c>
      <c r="F195" s="20">
        <v>0</v>
      </c>
      <c r="G195" s="20" t="s">
        <v>15</v>
      </c>
      <c r="H195" s="20" t="s">
        <v>15</v>
      </c>
      <c r="I195" s="20">
        <v>0</v>
      </c>
    </row>
    <row r="196" spans="1:35" s="3" customFormat="1" ht="31.5" customHeight="1" x14ac:dyDescent="0.25">
      <c r="A196" s="18" t="s">
        <v>238</v>
      </c>
      <c r="B196" s="17" t="s">
        <v>125</v>
      </c>
      <c r="C196" s="20">
        <v>0</v>
      </c>
      <c r="D196" s="20">
        <v>0</v>
      </c>
      <c r="E196" s="20">
        <v>0</v>
      </c>
      <c r="F196" s="20">
        <f t="shared" ref="F196:F212" si="59">(C196+D196+E196)/3</f>
        <v>0</v>
      </c>
      <c r="G196" s="20">
        <v>38012</v>
      </c>
      <c r="H196" s="20">
        <f t="shared" ref="H196:H200" si="60">10.42/10.04</f>
        <v>1.0378486055776894</v>
      </c>
      <c r="I196" s="20">
        <f t="shared" ref="I196:I200" si="61">(F196*G196*H196)/1000</f>
        <v>0</v>
      </c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  <c r="Y196"/>
      <c r="Z196"/>
      <c r="AA196"/>
      <c r="AB196"/>
      <c r="AC196"/>
      <c r="AD196"/>
      <c r="AE196"/>
      <c r="AF196"/>
      <c r="AG196"/>
      <c r="AH196"/>
      <c r="AI196"/>
    </row>
    <row r="197" spans="1:35" s="3" customFormat="1" ht="31.5" customHeight="1" x14ac:dyDescent="0.25">
      <c r="A197" s="18" t="s">
        <v>239</v>
      </c>
      <c r="B197" s="17" t="s">
        <v>127</v>
      </c>
      <c r="C197" s="20">
        <v>0</v>
      </c>
      <c r="D197" s="20">
        <v>0</v>
      </c>
      <c r="E197" s="20">
        <v>0</v>
      </c>
      <c r="F197" s="20">
        <f t="shared" si="59"/>
        <v>0</v>
      </c>
      <c r="G197" s="20">
        <v>10089</v>
      </c>
      <c r="H197" s="20">
        <f t="shared" si="60"/>
        <v>1.0378486055776894</v>
      </c>
      <c r="I197" s="20">
        <f t="shared" si="61"/>
        <v>0</v>
      </c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  <c r="Y197"/>
      <c r="Z197"/>
      <c r="AA197"/>
      <c r="AB197"/>
      <c r="AC197"/>
      <c r="AD197"/>
      <c r="AE197"/>
      <c r="AF197"/>
      <c r="AG197"/>
      <c r="AH197"/>
      <c r="AI197"/>
    </row>
    <row r="198" spans="1:35" s="3" customFormat="1" ht="31.5" customHeight="1" x14ac:dyDescent="0.25">
      <c r="A198" s="18" t="s">
        <v>240</v>
      </c>
      <c r="B198" s="17" t="s">
        <v>129</v>
      </c>
      <c r="C198" s="20">
        <v>142.4</v>
      </c>
      <c r="D198" s="20">
        <v>163</v>
      </c>
      <c r="E198" s="20">
        <v>0</v>
      </c>
      <c r="F198" s="20">
        <f t="shared" si="59"/>
        <v>101.8</v>
      </c>
      <c r="G198" s="20">
        <v>6892</v>
      </c>
      <c r="H198" s="20">
        <f t="shared" si="60"/>
        <v>1.0378486055776894</v>
      </c>
      <c r="I198" s="20">
        <f t="shared" si="61"/>
        <v>728.16039362549816</v>
      </c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  <c r="Y198"/>
      <c r="Z198"/>
      <c r="AA198"/>
      <c r="AB198"/>
      <c r="AC198"/>
      <c r="AD198"/>
      <c r="AE198"/>
      <c r="AF198"/>
      <c r="AG198"/>
      <c r="AH198"/>
      <c r="AI198"/>
    </row>
    <row r="199" spans="1:35" s="3" customFormat="1" ht="63" customHeight="1" x14ac:dyDescent="0.25">
      <c r="A199" s="18" t="s">
        <v>241</v>
      </c>
      <c r="B199" s="17" t="s">
        <v>131</v>
      </c>
      <c r="C199" s="20">
        <v>0</v>
      </c>
      <c r="D199" s="20">
        <v>0</v>
      </c>
      <c r="E199" s="20">
        <v>0</v>
      </c>
      <c r="F199" s="20">
        <f t="shared" si="59"/>
        <v>0</v>
      </c>
      <c r="G199" s="20">
        <v>6881</v>
      </c>
      <c r="H199" s="20">
        <f t="shared" si="60"/>
        <v>1.0378486055776894</v>
      </c>
      <c r="I199" s="20">
        <f t="shared" si="61"/>
        <v>0</v>
      </c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  <c r="X199"/>
      <c r="Y199"/>
      <c r="Z199"/>
      <c r="AA199"/>
      <c r="AB199"/>
      <c r="AC199"/>
      <c r="AD199"/>
      <c r="AE199"/>
      <c r="AF199"/>
      <c r="AG199"/>
      <c r="AH199"/>
      <c r="AI199"/>
    </row>
    <row r="200" spans="1:35" s="3" customFormat="1" ht="15.75" customHeight="1" x14ac:dyDescent="0.25">
      <c r="A200" s="18" t="s">
        <v>242</v>
      </c>
      <c r="B200" s="17" t="s">
        <v>133</v>
      </c>
      <c r="C200" s="20">
        <v>0</v>
      </c>
      <c r="D200" s="20">
        <v>0</v>
      </c>
      <c r="E200" s="20">
        <v>0</v>
      </c>
      <c r="F200" s="20">
        <f t="shared" si="59"/>
        <v>0</v>
      </c>
      <c r="G200" s="20">
        <v>4283</v>
      </c>
      <c r="H200" s="20">
        <f t="shared" si="60"/>
        <v>1.0378486055776894</v>
      </c>
      <c r="I200" s="20">
        <f t="shared" si="61"/>
        <v>0</v>
      </c>
      <c r="J200"/>
      <c r="K200"/>
      <c r="L200"/>
      <c r="M200"/>
      <c r="N200"/>
      <c r="O200"/>
      <c r="P200"/>
      <c r="Q200"/>
      <c r="R200"/>
      <c r="S200"/>
      <c r="T200"/>
      <c r="U200"/>
      <c r="V200"/>
      <c r="W200"/>
      <c r="X200"/>
      <c r="Y200"/>
      <c r="Z200"/>
      <c r="AA200"/>
      <c r="AB200"/>
      <c r="AC200"/>
      <c r="AD200"/>
      <c r="AE200"/>
      <c r="AF200"/>
      <c r="AG200"/>
      <c r="AH200"/>
      <c r="AI200"/>
    </row>
    <row r="201" spans="1:35" s="3" customFormat="1" ht="15.75" customHeight="1" x14ac:dyDescent="0.25">
      <c r="A201" s="18" t="s">
        <v>243</v>
      </c>
      <c r="B201" s="17" t="s">
        <v>135</v>
      </c>
      <c r="C201" s="20">
        <v>0</v>
      </c>
      <c r="D201" s="20">
        <v>0</v>
      </c>
      <c r="E201" s="20">
        <v>0</v>
      </c>
      <c r="F201" s="20">
        <v>0</v>
      </c>
      <c r="G201" s="20" t="s">
        <v>15</v>
      </c>
      <c r="H201" s="20" t="s">
        <v>15</v>
      </c>
      <c r="I201" s="20">
        <v>0</v>
      </c>
      <c r="J201"/>
      <c r="K201"/>
      <c r="L201"/>
      <c r="M201"/>
      <c r="N201"/>
      <c r="O201"/>
      <c r="P201"/>
      <c r="Q201"/>
      <c r="R201"/>
      <c r="S201"/>
      <c r="T201"/>
      <c r="U201"/>
      <c r="V201"/>
      <c r="W201"/>
      <c r="X201"/>
      <c r="Y201"/>
      <c r="Z201"/>
      <c r="AA201"/>
      <c r="AB201"/>
      <c r="AC201"/>
      <c r="AD201"/>
      <c r="AE201"/>
      <c r="AF201"/>
      <c r="AG201"/>
      <c r="AH201"/>
      <c r="AI201"/>
    </row>
    <row r="202" spans="1:35" s="3" customFormat="1" ht="15.75" customHeight="1" x14ac:dyDescent="0.25">
      <c r="A202" s="18" t="s">
        <v>244</v>
      </c>
      <c r="B202" s="17" t="s">
        <v>129</v>
      </c>
      <c r="C202" s="20">
        <v>0</v>
      </c>
      <c r="D202" s="20">
        <v>0</v>
      </c>
      <c r="E202" s="20">
        <v>0</v>
      </c>
      <c r="F202" s="20">
        <f t="shared" si="59"/>
        <v>0</v>
      </c>
      <c r="G202" s="20">
        <v>13540</v>
      </c>
      <c r="H202" s="20">
        <f t="shared" ref="H202:H205" si="62">10.42/10.04</f>
        <v>1.0378486055776894</v>
      </c>
      <c r="I202" s="20">
        <f t="shared" ref="I202:I205" si="63">(F202*G202*H202)/1000</f>
        <v>0</v>
      </c>
      <c r="J202"/>
      <c r="K202"/>
      <c r="L202"/>
      <c r="M202"/>
      <c r="N202"/>
      <c r="O202"/>
      <c r="P202"/>
      <c r="Q202"/>
      <c r="R202"/>
      <c r="S202"/>
      <c r="T202"/>
      <c r="U202"/>
      <c r="V202"/>
      <c r="W202"/>
      <c r="X202"/>
      <c r="Y202"/>
      <c r="Z202"/>
      <c r="AA202"/>
      <c r="AB202"/>
      <c r="AC202"/>
      <c r="AD202"/>
      <c r="AE202"/>
      <c r="AF202"/>
      <c r="AG202"/>
      <c r="AH202"/>
      <c r="AI202"/>
    </row>
    <row r="203" spans="1:35" s="3" customFormat="1" ht="15.75" customHeight="1" x14ac:dyDescent="0.25">
      <c r="A203" s="18" t="s">
        <v>245</v>
      </c>
      <c r="B203" s="17" t="s">
        <v>131</v>
      </c>
      <c r="C203" s="20">
        <v>0</v>
      </c>
      <c r="D203" s="20">
        <v>0</v>
      </c>
      <c r="E203" s="20">
        <v>0</v>
      </c>
      <c r="F203" s="20">
        <f t="shared" si="59"/>
        <v>0</v>
      </c>
      <c r="G203" s="20">
        <v>10585</v>
      </c>
      <c r="H203" s="20">
        <f t="shared" si="62"/>
        <v>1.0378486055776894</v>
      </c>
      <c r="I203" s="20">
        <f t="shared" si="63"/>
        <v>0</v>
      </c>
      <c r="J203"/>
      <c r="K203"/>
      <c r="L203"/>
      <c r="M203"/>
      <c r="N203"/>
      <c r="O203"/>
      <c r="P203"/>
      <c r="Q203"/>
      <c r="R203"/>
      <c r="S203"/>
      <c r="T203"/>
      <c r="U203"/>
      <c r="V203"/>
      <c r="W203"/>
      <c r="X203"/>
      <c r="Y203"/>
      <c r="Z203"/>
      <c r="AA203"/>
      <c r="AB203"/>
      <c r="AC203"/>
      <c r="AD203"/>
      <c r="AE203"/>
      <c r="AF203"/>
      <c r="AG203"/>
      <c r="AH203"/>
      <c r="AI203"/>
    </row>
    <row r="204" spans="1:35" s="3" customFormat="1" ht="15.75" customHeight="1" x14ac:dyDescent="0.25">
      <c r="A204" s="18" t="s">
        <v>246</v>
      </c>
      <c r="B204" s="17" t="s">
        <v>133</v>
      </c>
      <c r="C204" s="20">
        <v>0</v>
      </c>
      <c r="D204" s="20">
        <v>0</v>
      </c>
      <c r="E204" s="20">
        <v>0</v>
      </c>
      <c r="F204" s="20">
        <f t="shared" si="59"/>
        <v>0</v>
      </c>
      <c r="G204" s="20">
        <v>8212</v>
      </c>
      <c r="H204" s="20">
        <f t="shared" si="62"/>
        <v>1.0378486055776894</v>
      </c>
      <c r="I204" s="20">
        <f t="shared" si="63"/>
        <v>0</v>
      </c>
      <c r="J204"/>
      <c r="K204"/>
      <c r="L204"/>
      <c r="M204"/>
      <c r="N204"/>
      <c r="O204"/>
      <c r="P204"/>
      <c r="Q204"/>
      <c r="R204"/>
      <c r="S204"/>
      <c r="T204"/>
      <c r="U204"/>
      <c r="V204"/>
      <c r="W204"/>
      <c r="X204"/>
      <c r="Y204"/>
      <c r="Z204"/>
      <c r="AA204"/>
      <c r="AB204"/>
      <c r="AC204"/>
      <c r="AD204"/>
      <c r="AE204"/>
      <c r="AF204"/>
      <c r="AG204"/>
      <c r="AH204"/>
      <c r="AI204"/>
    </row>
    <row r="205" spans="1:35" s="3" customFormat="1" ht="15.75" customHeight="1" x14ac:dyDescent="0.25">
      <c r="A205" s="18" t="s">
        <v>247</v>
      </c>
      <c r="B205" s="17" t="s">
        <v>140</v>
      </c>
      <c r="C205" s="20">
        <v>0</v>
      </c>
      <c r="D205" s="20">
        <v>0</v>
      </c>
      <c r="E205" s="20">
        <v>0</v>
      </c>
      <c r="F205" s="20">
        <f t="shared" si="59"/>
        <v>0</v>
      </c>
      <c r="G205" s="20">
        <v>8123</v>
      </c>
      <c r="H205" s="20">
        <f t="shared" si="62"/>
        <v>1.0378486055776894</v>
      </c>
      <c r="I205" s="20">
        <f t="shared" si="63"/>
        <v>0</v>
      </c>
      <c r="J205"/>
      <c r="K205"/>
      <c r="L205"/>
      <c r="M205"/>
      <c r="N205"/>
      <c r="O205"/>
      <c r="P205"/>
      <c r="Q205"/>
      <c r="R205"/>
      <c r="S205"/>
      <c r="T205"/>
      <c r="U205"/>
      <c r="V205"/>
      <c r="W205"/>
      <c r="X205"/>
      <c r="Y205"/>
      <c r="Z205"/>
      <c r="AA205"/>
      <c r="AB205"/>
      <c r="AC205"/>
      <c r="AD205"/>
      <c r="AE205"/>
      <c r="AF205"/>
      <c r="AG205"/>
      <c r="AH205"/>
      <c r="AI205"/>
    </row>
    <row r="206" spans="1:35" s="3" customFormat="1" ht="15.75" customHeight="1" x14ac:dyDescent="0.25">
      <c r="A206" s="18" t="s">
        <v>248</v>
      </c>
      <c r="B206" s="17" t="s">
        <v>47</v>
      </c>
      <c r="C206" s="20">
        <v>0</v>
      </c>
      <c r="D206" s="20">
        <v>0</v>
      </c>
      <c r="E206" s="20">
        <v>0</v>
      </c>
      <c r="F206" s="20">
        <v>0</v>
      </c>
      <c r="G206" s="20" t="s">
        <v>15</v>
      </c>
      <c r="H206" s="20" t="s">
        <v>15</v>
      </c>
      <c r="I206" s="20">
        <v>0</v>
      </c>
      <c r="J206"/>
      <c r="K206"/>
      <c r="L206"/>
      <c r="M206"/>
      <c r="N206"/>
      <c r="O206"/>
      <c r="P206"/>
      <c r="Q206"/>
      <c r="R206"/>
      <c r="S206"/>
      <c r="T206"/>
      <c r="U206"/>
      <c r="V206"/>
      <c r="W206"/>
      <c r="X206"/>
      <c r="Y206"/>
      <c r="Z206"/>
      <c r="AA206"/>
      <c r="AB206"/>
      <c r="AC206"/>
      <c r="AD206"/>
      <c r="AE206"/>
      <c r="AF206"/>
      <c r="AG206"/>
      <c r="AH206"/>
      <c r="AI206"/>
    </row>
    <row r="207" spans="1:35" s="3" customFormat="1" ht="110.25" customHeight="1" x14ac:dyDescent="0.25">
      <c r="A207" s="18" t="s">
        <v>249</v>
      </c>
      <c r="B207" s="17" t="s">
        <v>123</v>
      </c>
      <c r="C207" s="20">
        <v>0</v>
      </c>
      <c r="D207" s="20">
        <v>0</v>
      </c>
      <c r="E207" s="20">
        <v>0</v>
      </c>
      <c r="F207" s="20">
        <v>0</v>
      </c>
      <c r="G207" s="20" t="s">
        <v>15</v>
      </c>
      <c r="H207" s="20" t="s">
        <v>15</v>
      </c>
      <c r="I207" s="20">
        <v>0</v>
      </c>
      <c r="J207"/>
      <c r="K207"/>
      <c r="L207"/>
      <c r="M207"/>
      <c r="N207"/>
      <c r="O207"/>
      <c r="P207"/>
      <c r="Q207"/>
      <c r="R207"/>
      <c r="S207"/>
      <c r="T207"/>
      <c r="U207"/>
      <c r="V207"/>
      <c r="W207"/>
      <c r="X207"/>
      <c r="Y207"/>
      <c r="Z207"/>
      <c r="AA207"/>
      <c r="AB207"/>
      <c r="AC207"/>
      <c r="AD207"/>
      <c r="AE207"/>
      <c r="AF207"/>
      <c r="AG207"/>
      <c r="AH207"/>
      <c r="AI207"/>
    </row>
    <row r="208" spans="1:35" s="3" customFormat="1" ht="31.5" customHeight="1" x14ac:dyDescent="0.25">
      <c r="A208" s="18" t="s">
        <v>250</v>
      </c>
      <c r="B208" s="17" t="s">
        <v>125</v>
      </c>
      <c r="C208" s="20">
        <v>0</v>
      </c>
      <c r="D208" s="20">
        <v>0</v>
      </c>
      <c r="E208" s="20">
        <v>0</v>
      </c>
      <c r="F208" s="20">
        <f t="shared" si="59"/>
        <v>0</v>
      </c>
      <c r="G208" s="20" t="s">
        <v>15</v>
      </c>
      <c r="H208" s="20">
        <f t="shared" ref="H208:H215" si="64">10.42/10.04</f>
        <v>1.0378486055776894</v>
      </c>
      <c r="I208" s="20">
        <v>0</v>
      </c>
      <c r="J208"/>
      <c r="K208"/>
      <c r="L208"/>
      <c r="M208"/>
      <c r="N208"/>
      <c r="O208"/>
      <c r="P208"/>
      <c r="Q208"/>
      <c r="R208"/>
      <c r="S208"/>
      <c r="T208"/>
      <c r="U208"/>
      <c r="V208"/>
      <c r="W208"/>
      <c r="X208"/>
      <c r="Y208"/>
      <c r="Z208"/>
      <c r="AA208"/>
      <c r="AB208"/>
      <c r="AC208"/>
      <c r="AD208"/>
      <c r="AE208"/>
      <c r="AF208"/>
      <c r="AG208"/>
      <c r="AH208"/>
      <c r="AI208"/>
    </row>
    <row r="209" spans="1:35" s="3" customFormat="1" ht="31.5" customHeight="1" x14ac:dyDescent="0.25">
      <c r="A209" s="18" t="s">
        <v>251</v>
      </c>
      <c r="B209" s="17" t="s">
        <v>127</v>
      </c>
      <c r="C209" s="20">
        <v>89</v>
      </c>
      <c r="D209" s="20">
        <v>0</v>
      </c>
      <c r="E209" s="20">
        <v>0</v>
      </c>
      <c r="F209" s="20">
        <f t="shared" si="59"/>
        <v>29.666666666666668</v>
      </c>
      <c r="G209" s="20">
        <v>17357</v>
      </c>
      <c r="H209" s="20">
        <f t="shared" si="64"/>
        <v>1.0378486055776894</v>
      </c>
      <c r="I209" s="20">
        <f t="shared" ref="I209:I212" si="65">(F209*G209*H209)/1000</f>
        <v>534.41350132802143</v>
      </c>
      <c r="J209"/>
      <c r="K209"/>
      <c r="L209"/>
      <c r="M209"/>
      <c r="N209"/>
      <c r="O209"/>
      <c r="P209"/>
      <c r="Q209"/>
      <c r="R209"/>
      <c r="S209"/>
      <c r="T209"/>
      <c r="U209"/>
      <c r="V209"/>
      <c r="W209"/>
      <c r="X209"/>
      <c r="Y209"/>
      <c r="Z209"/>
      <c r="AA209"/>
      <c r="AB209"/>
      <c r="AC209"/>
      <c r="AD209"/>
      <c r="AE209"/>
      <c r="AF209"/>
      <c r="AG209"/>
      <c r="AH209"/>
      <c r="AI209"/>
    </row>
    <row r="210" spans="1:35" s="3" customFormat="1" ht="31.5" customHeight="1" x14ac:dyDescent="0.25">
      <c r="A210" s="18" t="s">
        <v>252</v>
      </c>
      <c r="B210" s="17" t="s">
        <v>129</v>
      </c>
      <c r="C210" s="20">
        <v>0</v>
      </c>
      <c r="D210" s="20">
        <v>160</v>
      </c>
      <c r="E210" s="20">
        <v>0</v>
      </c>
      <c r="F210" s="20">
        <f t="shared" si="59"/>
        <v>53.333333333333336</v>
      </c>
      <c r="G210" s="20">
        <v>15197</v>
      </c>
      <c r="H210" s="20">
        <f t="shared" si="64"/>
        <v>1.0378486055776894</v>
      </c>
      <c r="I210" s="20">
        <f t="shared" si="65"/>
        <v>841.18321381142118</v>
      </c>
      <c r="J210"/>
      <c r="K210"/>
      <c r="L210"/>
      <c r="M210"/>
      <c r="N210"/>
      <c r="O210"/>
      <c r="P210"/>
      <c r="Q210"/>
      <c r="R210"/>
      <c r="S210"/>
      <c r="T210"/>
      <c r="U210"/>
      <c r="V210"/>
      <c r="W210"/>
      <c r="X210"/>
      <c r="Y210"/>
      <c r="Z210"/>
      <c r="AA210"/>
      <c r="AB210"/>
      <c r="AC210"/>
      <c r="AD210"/>
      <c r="AE210"/>
      <c r="AF210"/>
      <c r="AG210"/>
      <c r="AH210"/>
      <c r="AI210"/>
    </row>
    <row r="211" spans="1:35" s="3" customFormat="1" ht="15.75" customHeight="1" x14ac:dyDescent="0.25">
      <c r="A211" s="18" t="s">
        <v>253</v>
      </c>
      <c r="B211" s="17" t="s">
        <v>131</v>
      </c>
      <c r="C211" s="20">
        <v>0</v>
      </c>
      <c r="D211" s="20">
        <v>200</v>
      </c>
      <c r="E211" s="20">
        <v>0</v>
      </c>
      <c r="F211" s="20">
        <f t="shared" si="59"/>
        <v>66.666666666666671</v>
      </c>
      <c r="G211" s="20">
        <v>8181</v>
      </c>
      <c r="H211" s="20">
        <f t="shared" si="64"/>
        <v>1.0378486055776894</v>
      </c>
      <c r="I211" s="20">
        <f t="shared" si="65"/>
        <v>566.0426294820719</v>
      </c>
      <c r="J211"/>
      <c r="K211"/>
      <c r="L211"/>
      <c r="M211"/>
      <c r="N211"/>
      <c r="O211"/>
      <c r="P211"/>
      <c r="Q211"/>
      <c r="R211"/>
      <c r="S211"/>
      <c r="T211"/>
      <c r="U211"/>
      <c r="V211"/>
      <c r="W211"/>
      <c r="X211"/>
      <c r="Y211"/>
      <c r="Z211"/>
      <c r="AA211"/>
      <c r="AB211"/>
      <c r="AC211"/>
      <c r="AD211"/>
      <c r="AE211"/>
      <c r="AF211"/>
      <c r="AG211"/>
      <c r="AH211"/>
      <c r="AI211"/>
    </row>
    <row r="212" spans="1:35" s="3" customFormat="1" ht="15.75" customHeight="1" x14ac:dyDescent="0.25">
      <c r="A212" s="18" t="s">
        <v>254</v>
      </c>
      <c r="B212" s="17" t="s">
        <v>133</v>
      </c>
      <c r="C212" s="20">
        <v>0</v>
      </c>
      <c r="D212" s="20">
        <v>0</v>
      </c>
      <c r="E212" s="20">
        <v>0</v>
      </c>
      <c r="F212" s="20">
        <f t="shared" si="59"/>
        <v>0</v>
      </c>
      <c r="G212" s="20">
        <v>7410</v>
      </c>
      <c r="H212" s="20">
        <f t="shared" si="64"/>
        <v>1.0378486055776894</v>
      </c>
      <c r="I212" s="20">
        <f t="shared" si="65"/>
        <v>0</v>
      </c>
      <c r="J212"/>
      <c r="K212"/>
      <c r="L212"/>
      <c r="M212"/>
      <c r="N212"/>
      <c r="O212"/>
      <c r="P212"/>
      <c r="Q212"/>
      <c r="R212"/>
      <c r="S212"/>
      <c r="T212"/>
      <c r="U212"/>
      <c r="V212"/>
      <c r="W212"/>
      <c r="X212"/>
      <c r="Y212"/>
      <c r="Z212"/>
      <c r="AA212"/>
      <c r="AB212"/>
      <c r="AC212"/>
      <c r="AD212"/>
      <c r="AE212"/>
      <c r="AF212"/>
      <c r="AG212"/>
      <c r="AH212"/>
      <c r="AI212"/>
    </row>
    <row r="213" spans="1:35" s="3" customFormat="1" ht="15.75" customHeight="1" x14ac:dyDescent="0.25">
      <c r="A213" s="18" t="s">
        <v>255</v>
      </c>
      <c r="B213" s="17" t="s">
        <v>135</v>
      </c>
      <c r="C213" s="20">
        <v>0</v>
      </c>
      <c r="D213" s="20">
        <v>0</v>
      </c>
      <c r="E213" s="20">
        <v>0</v>
      </c>
      <c r="F213" s="20">
        <v>0</v>
      </c>
      <c r="G213" s="20" t="s">
        <v>15</v>
      </c>
      <c r="H213" s="20" t="s">
        <v>15</v>
      </c>
      <c r="I213" s="20">
        <v>0</v>
      </c>
      <c r="J213"/>
      <c r="K213"/>
      <c r="L213"/>
      <c r="M213"/>
      <c r="N213"/>
      <c r="O213"/>
      <c r="P213"/>
      <c r="Q213"/>
      <c r="R213"/>
      <c r="S213"/>
      <c r="T213"/>
      <c r="U213"/>
      <c r="V213"/>
      <c r="W213"/>
      <c r="X213"/>
      <c r="Y213"/>
      <c r="Z213"/>
      <c r="AA213"/>
      <c r="AB213"/>
      <c r="AC213"/>
      <c r="AD213"/>
      <c r="AE213"/>
      <c r="AF213"/>
      <c r="AG213"/>
      <c r="AH213"/>
      <c r="AI213"/>
    </row>
    <row r="214" spans="1:35" s="3" customFormat="1" ht="15.75" customHeight="1" x14ac:dyDescent="0.25">
      <c r="A214" s="18" t="s">
        <v>256</v>
      </c>
      <c r="B214" s="17" t="s">
        <v>129</v>
      </c>
      <c r="C214" s="20">
        <v>0</v>
      </c>
      <c r="D214" s="20">
        <v>0</v>
      </c>
      <c r="E214" s="20">
        <v>0</v>
      </c>
      <c r="F214" s="20">
        <f t="shared" ref="F214:F215" si="66">(C214+D214+E214)/3</f>
        <v>0</v>
      </c>
      <c r="G214" s="20">
        <v>0</v>
      </c>
      <c r="H214" s="20">
        <f t="shared" si="64"/>
        <v>1.0378486055776894</v>
      </c>
      <c r="I214" s="20">
        <f t="shared" ref="I214:I215" si="67">(F214*G214*H214)/1000</f>
        <v>0</v>
      </c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  <c r="X214"/>
      <c r="Y214"/>
      <c r="Z214"/>
      <c r="AA214"/>
      <c r="AB214"/>
      <c r="AC214"/>
      <c r="AD214"/>
      <c r="AE214"/>
      <c r="AF214"/>
      <c r="AG214"/>
      <c r="AH214"/>
      <c r="AI214"/>
    </row>
    <row r="215" spans="1:35" s="3" customFormat="1" ht="15.75" customHeight="1" x14ac:dyDescent="0.25">
      <c r="A215" s="18" t="s">
        <v>257</v>
      </c>
      <c r="B215" s="17" t="s">
        <v>131</v>
      </c>
      <c r="C215" s="20">
        <v>0</v>
      </c>
      <c r="D215" s="20">
        <v>0</v>
      </c>
      <c r="E215" s="20">
        <v>0</v>
      </c>
      <c r="F215" s="20">
        <f t="shared" si="66"/>
        <v>0</v>
      </c>
      <c r="G215" s="20">
        <v>5131</v>
      </c>
      <c r="H215" s="20">
        <f t="shared" si="64"/>
        <v>1.0378486055776894</v>
      </c>
      <c r="I215" s="20">
        <f t="shared" si="67"/>
        <v>0</v>
      </c>
      <c r="J215"/>
      <c r="K215"/>
      <c r="L215"/>
      <c r="M215"/>
      <c r="N215"/>
      <c r="O215"/>
      <c r="P215"/>
      <c r="Q215"/>
      <c r="R215"/>
      <c r="S215"/>
      <c r="T215"/>
      <c r="U215"/>
      <c r="V215"/>
      <c r="W215"/>
      <c r="X215"/>
      <c r="Y215"/>
      <c r="Z215"/>
      <c r="AA215"/>
      <c r="AB215"/>
      <c r="AC215"/>
      <c r="AD215"/>
      <c r="AE215"/>
      <c r="AF215"/>
      <c r="AG215"/>
      <c r="AH215"/>
      <c r="AI215"/>
    </row>
    <row r="216" spans="1:35" s="3" customFormat="1" ht="15.75" customHeight="1" x14ac:dyDescent="0.25">
      <c r="A216" s="18" t="s">
        <v>258</v>
      </c>
      <c r="B216" s="17" t="s">
        <v>152</v>
      </c>
      <c r="C216" s="20">
        <v>0</v>
      </c>
      <c r="D216" s="20">
        <v>0</v>
      </c>
      <c r="E216" s="20">
        <f>SUM(E217:E222)</f>
        <v>0</v>
      </c>
      <c r="F216" s="20">
        <f>SUM(F217:F222)</f>
        <v>0</v>
      </c>
      <c r="G216" s="20" t="s">
        <v>15</v>
      </c>
      <c r="H216" s="20" t="s">
        <v>15</v>
      </c>
      <c r="I216" s="20">
        <f>SUM(I217:I222)</f>
        <v>0</v>
      </c>
      <c r="J216"/>
      <c r="K216"/>
      <c r="L216"/>
      <c r="M216"/>
      <c r="N216"/>
      <c r="O216"/>
      <c r="P216"/>
      <c r="Q216"/>
      <c r="R216"/>
      <c r="S216"/>
      <c r="T216"/>
      <c r="U216"/>
      <c r="V216"/>
      <c r="W216"/>
      <c r="X216"/>
      <c r="Y216"/>
      <c r="Z216"/>
      <c r="AA216"/>
      <c r="AB216"/>
      <c r="AC216"/>
      <c r="AD216"/>
      <c r="AE216"/>
      <c r="AF216"/>
      <c r="AG216"/>
      <c r="AH216"/>
      <c r="AI216"/>
    </row>
    <row r="217" spans="1:35" s="3" customFormat="1" ht="15.75" customHeight="1" x14ac:dyDescent="0.25">
      <c r="A217" s="18" t="s">
        <v>259</v>
      </c>
      <c r="B217" s="17" t="s">
        <v>21</v>
      </c>
      <c r="C217" s="20">
        <v>0</v>
      </c>
      <c r="D217" s="20">
        <v>0</v>
      </c>
      <c r="E217" s="20">
        <v>0</v>
      </c>
      <c r="F217" s="20">
        <v>0</v>
      </c>
      <c r="G217" s="20" t="s">
        <v>15</v>
      </c>
      <c r="H217" s="20" t="s">
        <v>15</v>
      </c>
      <c r="I217" s="20">
        <v>0</v>
      </c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  <c r="X217"/>
      <c r="Y217"/>
      <c r="Z217"/>
      <c r="AA217"/>
      <c r="AB217"/>
      <c r="AC217"/>
      <c r="AD217"/>
      <c r="AE217"/>
      <c r="AF217"/>
      <c r="AG217"/>
      <c r="AH217"/>
      <c r="AI217"/>
    </row>
    <row r="218" spans="1:35" s="3" customFormat="1" ht="15.75" customHeight="1" x14ac:dyDescent="0.25">
      <c r="A218" s="18" t="s">
        <v>260</v>
      </c>
      <c r="B218" s="17" t="s">
        <v>155</v>
      </c>
      <c r="C218" s="20">
        <v>0</v>
      </c>
      <c r="D218" s="20">
        <v>0</v>
      </c>
      <c r="E218" s="20">
        <v>0</v>
      </c>
      <c r="F218" s="20">
        <f t="shared" si="32"/>
        <v>0</v>
      </c>
      <c r="G218" s="20">
        <v>22117</v>
      </c>
      <c r="H218" s="20">
        <f t="shared" ref="H218:H219" si="68">10.42/10.04</f>
        <v>1.0378486055776894</v>
      </c>
      <c r="I218" s="20">
        <f t="shared" ref="I218:I219" si="69">(F218*G218*H218)/1000</f>
        <v>0</v>
      </c>
      <c r="J218"/>
      <c r="K218"/>
      <c r="L218"/>
      <c r="M218"/>
      <c r="N218"/>
      <c r="O218"/>
      <c r="P218"/>
      <c r="Q218"/>
      <c r="R218"/>
      <c r="S218"/>
      <c r="T218"/>
      <c r="U218"/>
      <c r="V218"/>
      <c r="W218"/>
      <c r="X218"/>
      <c r="Y218"/>
      <c r="Z218"/>
      <c r="AA218"/>
      <c r="AB218"/>
      <c r="AC218"/>
      <c r="AD218"/>
      <c r="AE218"/>
      <c r="AF218"/>
      <c r="AG218"/>
      <c r="AH218"/>
      <c r="AI218"/>
    </row>
    <row r="219" spans="1:35" s="3" customFormat="1" ht="15.75" customHeight="1" x14ac:dyDescent="0.25">
      <c r="A219" s="18" t="s">
        <v>261</v>
      </c>
      <c r="B219" s="17" t="s">
        <v>157</v>
      </c>
      <c r="C219" s="20">
        <v>0</v>
      </c>
      <c r="D219" s="20">
        <v>0</v>
      </c>
      <c r="E219" s="20">
        <v>0</v>
      </c>
      <c r="F219" s="20">
        <f t="shared" si="32"/>
        <v>0</v>
      </c>
      <c r="G219" s="20">
        <v>23382</v>
      </c>
      <c r="H219" s="20">
        <f t="shared" si="68"/>
        <v>1.0378486055776894</v>
      </c>
      <c r="I219" s="20">
        <f t="shared" si="69"/>
        <v>0</v>
      </c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  <c r="X219"/>
      <c r="Y219"/>
      <c r="Z219"/>
      <c r="AA219"/>
      <c r="AB219"/>
      <c r="AC219"/>
      <c r="AD219"/>
      <c r="AE219"/>
      <c r="AF219"/>
      <c r="AG219"/>
      <c r="AH219"/>
      <c r="AI219"/>
    </row>
    <row r="220" spans="1:35" s="3" customFormat="1" ht="15.75" customHeight="1" x14ac:dyDescent="0.25">
      <c r="A220" s="18" t="s">
        <v>262</v>
      </c>
      <c r="B220" s="17" t="s">
        <v>47</v>
      </c>
      <c r="C220" s="20">
        <v>0</v>
      </c>
      <c r="D220" s="20">
        <v>0</v>
      </c>
      <c r="E220" s="20">
        <v>0</v>
      </c>
      <c r="F220" s="20">
        <v>0</v>
      </c>
      <c r="G220" s="20" t="s">
        <v>15</v>
      </c>
      <c r="H220" s="20" t="s">
        <v>15</v>
      </c>
      <c r="I220" s="20">
        <v>0</v>
      </c>
      <c r="J220"/>
      <c r="K220"/>
      <c r="L220"/>
      <c r="M220"/>
      <c r="N220"/>
      <c r="O220"/>
      <c r="P220"/>
      <c r="Q220"/>
      <c r="R220"/>
      <c r="S220"/>
      <c r="T220"/>
      <c r="U220"/>
      <c r="V220"/>
      <c r="W220"/>
      <c r="X220"/>
      <c r="Y220"/>
      <c r="Z220"/>
      <c r="AA220"/>
      <c r="AB220"/>
      <c r="AC220"/>
      <c r="AD220"/>
      <c r="AE220"/>
      <c r="AF220"/>
      <c r="AG220"/>
      <c r="AH220"/>
      <c r="AI220"/>
    </row>
    <row r="221" spans="1:35" s="3" customFormat="1" ht="15.75" customHeight="1" x14ac:dyDescent="0.25">
      <c r="A221" s="18" t="s">
        <v>263</v>
      </c>
      <c r="B221" s="17" t="s">
        <v>155</v>
      </c>
      <c r="C221" s="20">
        <v>0</v>
      </c>
      <c r="D221" s="20">
        <v>0</v>
      </c>
      <c r="E221" s="20">
        <v>0</v>
      </c>
      <c r="F221" s="20">
        <f t="shared" si="32"/>
        <v>0</v>
      </c>
      <c r="G221" s="20" t="s">
        <v>15</v>
      </c>
      <c r="H221" s="20">
        <f t="shared" ref="H221:H222" si="70">10.42/10.04</f>
        <v>1.0378486055776894</v>
      </c>
      <c r="I221" s="20">
        <v>0</v>
      </c>
      <c r="J221"/>
      <c r="K221"/>
      <c r="L221"/>
      <c r="M221"/>
      <c r="N221"/>
      <c r="O221"/>
      <c r="P221"/>
      <c r="Q221"/>
      <c r="R221"/>
      <c r="S221"/>
      <c r="T221"/>
      <c r="U221"/>
      <c r="V221"/>
      <c r="W221"/>
      <c r="X221"/>
      <c r="Y221"/>
      <c r="Z221"/>
      <c r="AA221"/>
      <c r="AB221"/>
      <c r="AC221"/>
      <c r="AD221"/>
      <c r="AE221"/>
      <c r="AF221"/>
      <c r="AG221"/>
      <c r="AH221"/>
      <c r="AI221"/>
    </row>
    <row r="222" spans="1:35" s="3" customFormat="1" ht="15.75" customHeight="1" x14ac:dyDescent="0.25">
      <c r="A222" s="18" t="s">
        <v>264</v>
      </c>
      <c r="B222" s="17" t="s">
        <v>157</v>
      </c>
      <c r="C222" s="20">
        <v>0</v>
      </c>
      <c r="D222" s="20">
        <v>0</v>
      </c>
      <c r="E222" s="20">
        <v>0</v>
      </c>
      <c r="F222" s="20">
        <f t="shared" si="32"/>
        <v>0</v>
      </c>
      <c r="G222" s="20" t="s">
        <v>15</v>
      </c>
      <c r="H222" s="20">
        <f t="shared" si="70"/>
        <v>1.0378486055776894</v>
      </c>
      <c r="I222" s="20">
        <v>0</v>
      </c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  <c r="X222"/>
      <c r="Y222"/>
      <c r="Z222"/>
      <c r="AA222"/>
      <c r="AB222"/>
      <c r="AC222"/>
      <c r="AD222"/>
      <c r="AE222"/>
      <c r="AF222"/>
      <c r="AG222"/>
      <c r="AH222"/>
      <c r="AI222"/>
    </row>
    <row r="223" spans="1:35" s="3" customFormat="1" ht="15.75" customHeight="1" x14ac:dyDescent="0.25">
      <c r="A223" s="18" t="s">
        <v>265</v>
      </c>
      <c r="B223" s="17" t="s">
        <v>266</v>
      </c>
      <c r="C223" s="20" t="s">
        <v>15</v>
      </c>
      <c r="D223" s="20" t="s">
        <v>15</v>
      </c>
      <c r="E223" s="20" t="s">
        <v>15</v>
      </c>
      <c r="F223" s="20" t="s">
        <v>15</v>
      </c>
      <c r="G223" s="20" t="s">
        <v>15</v>
      </c>
      <c r="H223" s="20" t="s">
        <v>15</v>
      </c>
      <c r="I223" s="20" t="s">
        <v>15</v>
      </c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  <c r="X223"/>
      <c r="Y223"/>
      <c r="Z223"/>
      <c r="AA223"/>
      <c r="AB223"/>
      <c r="AC223"/>
      <c r="AD223"/>
      <c r="AE223"/>
      <c r="AF223"/>
      <c r="AG223"/>
      <c r="AH223"/>
      <c r="AI223"/>
    </row>
    <row r="224" spans="1:35" s="3" customFormat="1" ht="15.75" customHeight="1" x14ac:dyDescent="0.25">
      <c r="A224" s="18" t="s">
        <v>267</v>
      </c>
      <c r="B224" s="17" t="s">
        <v>268</v>
      </c>
      <c r="C224" s="20">
        <f>C225+C242+C274</f>
        <v>1664.0430000000001</v>
      </c>
      <c r="D224" s="20">
        <f>D225+D242+D274</f>
        <v>1673.4870000000001</v>
      </c>
      <c r="E224" s="20">
        <f>E225+E242+E274</f>
        <v>2501.518</v>
      </c>
      <c r="F224" s="20">
        <f>F225+F242+F274</f>
        <v>1946.3493333333333</v>
      </c>
      <c r="G224" s="20" t="s">
        <v>15</v>
      </c>
      <c r="H224" s="20" t="s">
        <v>15</v>
      </c>
      <c r="I224" s="20">
        <f>I225+I242+I274</f>
        <v>70551.517401005709</v>
      </c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  <c r="X224"/>
      <c r="Y224"/>
      <c r="Z224"/>
      <c r="AA224"/>
      <c r="AB224"/>
      <c r="AC224"/>
      <c r="AD224"/>
      <c r="AE224"/>
      <c r="AF224"/>
      <c r="AG224"/>
      <c r="AH224"/>
      <c r="AI224"/>
    </row>
    <row r="225" spans="1:35" s="3" customFormat="1" ht="63" customHeight="1" x14ac:dyDescent="0.25">
      <c r="A225" s="18" t="s">
        <v>269</v>
      </c>
      <c r="B225" s="17" t="s">
        <v>19</v>
      </c>
      <c r="C225" s="20">
        <f>C226+C234</f>
        <v>29.405999999999999</v>
      </c>
      <c r="D225" s="20">
        <f>D226+D234</f>
        <v>34.321999999999996</v>
      </c>
      <c r="E225" s="20">
        <f>E226+E234</f>
        <v>52.527000000000001</v>
      </c>
      <c r="F225" s="20">
        <f>F226+F234</f>
        <v>38.751666666666665</v>
      </c>
      <c r="G225" s="20" t="s">
        <v>15</v>
      </c>
      <c r="H225" s="20" t="s">
        <v>15</v>
      </c>
      <c r="I225" s="20">
        <f>I226+I234</f>
        <v>53255.304835788324</v>
      </c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  <c r="X225"/>
      <c r="Y225"/>
      <c r="Z225"/>
      <c r="AA225"/>
      <c r="AB225"/>
      <c r="AC225"/>
      <c r="AD225"/>
      <c r="AE225"/>
      <c r="AF225"/>
      <c r="AG225"/>
      <c r="AH225"/>
      <c r="AI225"/>
    </row>
    <row r="226" spans="1:35" s="3" customFormat="1" ht="31.5" customHeight="1" x14ac:dyDescent="0.25">
      <c r="A226" s="18" t="s">
        <v>270</v>
      </c>
      <c r="B226" s="17" t="s">
        <v>271</v>
      </c>
      <c r="C226" s="20">
        <f>C228+C231</f>
        <v>21.503999999999998</v>
      </c>
      <c r="D226" s="20">
        <f t="shared" ref="D226:E226" si="71">D228+D231</f>
        <v>25.432999999999996</v>
      </c>
      <c r="E226" s="20">
        <f t="shared" si="71"/>
        <v>27.838000000000001</v>
      </c>
      <c r="F226" s="20">
        <f t="shared" ref="F226:F241" si="72">IFERROR(AVERAGE(C226:E226),0)</f>
        <v>24.925000000000001</v>
      </c>
      <c r="G226" s="20" t="s">
        <v>15</v>
      </c>
      <c r="H226" s="20" t="s">
        <v>15</v>
      </c>
      <c r="I226" s="20">
        <f>SUM(I227:I233)</f>
        <v>21856.223360760516</v>
      </c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  <c r="X226"/>
      <c r="Y226"/>
      <c r="Z226"/>
      <c r="AA226"/>
      <c r="AB226"/>
      <c r="AC226"/>
      <c r="AD226"/>
      <c r="AE226"/>
      <c r="AF226"/>
      <c r="AG226"/>
      <c r="AH226"/>
      <c r="AI226"/>
    </row>
    <row r="227" spans="1:35" s="3" customFormat="1" ht="18" customHeight="1" x14ac:dyDescent="0.25">
      <c r="A227" s="18" t="s">
        <v>272</v>
      </c>
      <c r="B227" s="17" t="s">
        <v>273</v>
      </c>
      <c r="C227" s="20">
        <f>C226</f>
        <v>21.503999999999998</v>
      </c>
      <c r="D227" s="20">
        <f t="shared" ref="D227:E227" si="73">D226</f>
        <v>25.432999999999996</v>
      </c>
      <c r="E227" s="20">
        <f t="shared" si="73"/>
        <v>27.838000000000001</v>
      </c>
      <c r="F227" s="20">
        <f t="shared" si="72"/>
        <v>24.925000000000001</v>
      </c>
      <c r="G227" s="20" t="s">
        <v>15</v>
      </c>
      <c r="H227" s="20" t="s">
        <v>15</v>
      </c>
      <c r="I227" s="20">
        <v>0</v>
      </c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  <c r="X227"/>
      <c r="Y227"/>
      <c r="Z227"/>
      <c r="AA227"/>
      <c r="AB227"/>
      <c r="AC227"/>
      <c r="AD227"/>
      <c r="AE227"/>
      <c r="AF227"/>
      <c r="AG227"/>
      <c r="AH227"/>
      <c r="AI227"/>
    </row>
    <row r="228" spans="1:35" s="3" customFormat="1" ht="15.75" customHeight="1" x14ac:dyDescent="0.25">
      <c r="A228" s="18" t="s">
        <v>274</v>
      </c>
      <c r="B228" s="17" t="s">
        <v>275</v>
      </c>
      <c r="C228" s="20">
        <f>C229+C230</f>
        <v>20.725999999999999</v>
      </c>
      <c r="D228" s="20">
        <f t="shared" ref="D228:E228" si="74">D229+D230</f>
        <v>22.907999999999998</v>
      </c>
      <c r="E228" s="20">
        <f t="shared" si="74"/>
        <v>16.837</v>
      </c>
      <c r="F228" s="20">
        <f t="shared" si="72"/>
        <v>20.157</v>
      </c>
      <c r="G228" s="20" t="s">
        <v>15</v>
      </c>
      <c r="H228" s="20" t="s">
        <v>15</v>
      </c>
      <c r="I228" s="20">
        <v>0</v>
      </c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  <c r="X228"/>
      <c r="Y228"/>
      <c r="Z228"/>
      <c r="AA228"/>
      <c r="AB228"/>
      <c r="AC228"/>
      <c r="AD228"/>
      <c r="AE228"/>
      <c r="AF228"/>
      <c r="AG228"/>
      <c r="AH228"/>
      <c r="AI228"/>
    </row>
    <row r="229" spans="1:35" s="3" customFormat="1" ht="15.75" customHeight="1" x14ac:dyDescent="0.25">
      <c r="A229" s="18" t="s">
        <v>276</v>
      </c>
      <c r="B229" s="17" t="s">
        <v>277</v>
      </c>
      <c r="C229" s="20">
        <v>3.6909999999999998</v>
      </c>
      <c r="D229" s="20">
        <v>3.0169999999999999</v>
      </c>
      <c r="E229" s="20">
        <v>3.1459999999999999</v>
      </c>
      <c r="F229" s="20">
        <f t="shared" si="72"/>
        <v>3.2846666666666664</v>
      </c>
      <c r="G229" s="20">
        <v>943243.66</v>
      </c>
      <c r="H229" s="20">
        <f>5.06/4.89</f>
        <v>1.0347648261758691</v>
      </c>
      <c r="I229" s="20">
        <f>F229*G229*H229/1000</f>
        <v>3205.9508186597409</v>
      </c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  <c r="X229"/>
      <c r="Y229"/>
      <c r="Z229"/>
      <c r="AA229"/>
      <c r="AB229"/>
      <c r="AC229"/>
      <c r="AD229"/>
      <c r="AE229"/>
      <c r="AF229"/>
      <c r="AG229"/>
      <c r="AH229"/>
      <c r="AI229"/>
    </row>
    <row r="230" spans="1:35" s="3" customFormat="1" ht="15.75" customHeight="1" x14ac:dyDescent="0.25">
      <c r="A230" s="18" t="s">
        <v>278</v>
      </c>
      <c r="B230" s="17" t="s">
        <v>279</v>
      </c>
      <c r="C230" s="20">
        <v>17.035</v>
      </c>
      <c r="D230" s="20">
        <v>19.890999999999998</v>
      </c>
      <c r="E230" s="20">
        <v>13.691000000000001</v>
      </c>
      <c r="F230" s="20">
        <f t="shared" si="72"/>
        <v>16.872333333333334</v>
      </c>
      <c r="G230" s="20">
        <v>846408.36</v>
      </c>
      <c r="H230" s="20">
        <f>5.06/4.89</f>
        <v>1.0347648261758691</v>
      </c>
      <c r="I230" s="20">
        <f>F230*G230*H230/1000</f>
        <v>14777.356435452433</v>
      </c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  <c r="X230"/>
      <c r="Y230"/>
      <c r="Z230"/>
      <c r="AA230"/>
      <c r="AB230"/>
      <c r="AC230"/>
      <c r="AD230"/>
      <c r="AE230"/>
      <c r="AF230"/>
      <c r="AG230"/>
      <c r="AH230"/>
      <c r="AI230"/>
    </row>
    <row r="231" spans="1:35" ht="15.75" customHeight="1" x14ac:dyDescent="0.25">
      <c r="A231" s="18" t="s">
        <v>280</v>
      </c>
      <c r="B231" s="17" t="s">
        <v>281</v>
      </c>
      <c r="C231" s="20">
        <f>C232+C233</f>
        <v>0.77800000000000002</v>
      </c>
      <c r="D231" s="20">
        <f t="shared" ref="D231:E231" si="75">D232+D233</f>
        <v>2.5249999999999999</v>
      </c>
      <c r="E231" s="20">
        <f t="shared" si="75"/>
        <v>11.000999999999999</v>
      </c>
      <c r="F231" s="20">
        <f t="shared" si="72"/>
        <v>4.7679999999999998</v>
      </c>
      <c r="G231" s="20" t="s">
        <v>15</v>
      </c>
      <c r="H231" s="20" t="s">
        <v>15</v>
      </c>
      <c r="I231" s="20">
        <v>0</v>
      </c>
    </row>
    <row r="232" spans="1:35" s="3" customFormat="1" ht="15.75" customHeight="1" x14ac:dyDescent="0.25">
      <c r="A232" s="18" t="s">
        <v>282</v>
      </c>
      <c r="B232" s="17" t="s">
        <v>277</v>
      </c>
      <c r="C232" s="20">
        <v>0</v>
      </c>
      <c r="D232" s="20">
        <v>0</v>
      </c>
      <c r="E232" s="20">
        <v>0</v>
      </c>
      <c r="F232" s="20">
        <f t="shared" si="72"/>
        <v>0</v>
      </c>
      <c r="G232" s="20">
        <v>1067753.74</v>
      </c>
      <c r="H232" s="20">
        <f>5.06/4.89</f>
        <v>1.0347648261758691</v>
      </c>
      <c r="I232" s="20">
        <f>F232*G232*H232/1000</f>
        <v>0</v>
      </c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  <c r="X232"/>
      <c r="Y232"/>
      <c r="Z232"/>
      <c r="AA232"/>
      <c r="AB232"/>
      <c r="AC232"/>
      <c r="AD232"/>
      <c r="AE232"/>
      <c r="AF232"/>
      <c r="AG232"/>
      <c r="AH232"/>
      <c r="AI232"/>
    </row>
    <row r="233" spans="1:35" s="3" customFormat="1" ht="31.5" customHeight="1" x14ac:dyDescent="0.25">
      <c r="A233" s="18" t="s">
        <v>283</v>
      </c>
      <c r="B233" s="17" t="s">
        <v>279</v>
      </c>
      <c r="C233" s="20">
        <v>0.77800000000000002</v>
      </c>
      <c r="D233" s="20">
        <v>2.5249999999999999</v>
      </c>
      <c r="E233" s="20">
        <v>11.000999999999999</v>
      </c>
      <c r="F233" s="20">
        <f t="shared" si="72"/>
        <v>4.7679999999999998</v>
      </c>
      <c r="G233" s="20">
        <v>784982.88</v>
      </c>
      <c r="H233" s="20">
        <f>5.06/4.89</f>
        <v>1.0347648261758691</v>
      </c>
      <c r="I233" s="20">
        <f>F233*G233*H233/1000</f>
        <v>3872.916106648343</v>
      </c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  <c r="X233"/>
      <c r="Y233"/>
      <c r="Z233"/>
      <c r="AA233"/>
      <c r="AB233"/>
      <c r="AC233"/>
      <c r="AD233"/>
      <c r="AE233"/>
      <c r="AF233"/>
      <c r="AG233"/>
      <c r="AH233"/>
      <c r="AI233"/>
    </row>
    <row r="234" spans="1:35" s="3" customFormat="1" ht="31.5" customHeight="1" x14ac:dyDescent="0.25">
      <c r="A234" s="18" t="s">
        <v>284</v>
      </c>
      <c r="B234" s="17" t="s">
        <v>285</v>
      </c>
      <c r="C234" s="20">
        <f>C236+C239</f>
        <v>7.9020000000000001</v>
      </c>
      <c r="D234" s="20">
        <f t="shared" ref="D234:E234" si="76">D236+D239</f>
        <v>8.8889999999999993</v>
      </c>
      <c r="E234" s="20">
        <f t="shared" si="76"/>
        <v>24.689</v>
      </c>
      <c r="F234" s="20">
        <f t="shared" si="72"/>
        <v>13.826666666666668</v>
      </c>
      <c r="G234" s="20" t="s">
        <v>15</v>
      </c>
      <c r="H234" s="20" t="s">
        <v>15</v>
      </c>
      <c r="I234" s="20">
        <f>SUM(I235:I241)</f>
        <v>31399.081475027811</v>
      </c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  <c r="X234"/>
      <c r="Y234"/>
      <c r="Z234"/>
      <c r="AA234"/>
      <c r="AB234"/>
      <c r="AC234"/>
      <c r="AD234"/>
      <c r="AE234"/>
      <c r="AF234"/>
      <c r="AG234"/>
      <c r="AH234"/>
      <c r="AI234"/>
    </row>
    <row r="235" spans="1:35" s="3" customFormat="1" ht="36" customHeight="1" x14ac:dyDescent="0.25">
      <c r="A235" s="18" t="s">
        <v>286</v>
      </c>
      <c r="B235" s="17" t="s">
        <v>273</v>
      </c>
      <c r="C235" s="20">
        <f>C234</f>
        <v>7.9020000000000001</v>
      </c>
      <c r="D235" s="20">
        <f t="shared" ref="D235:E235" si="77">D234</f>
        <v>8.8889999999999993</v>
      </c>
      <c r="E235" s="20">
        <f t="shared" si="77"/>
        <v>24.689</v>
      </c>
      <c r="F235" s="20">
        <f t="shared" si="72"/>
        <v>13.826666666666668</v>
      </c>
      <c r="G235" s="20" t="s">
        <v>15</v>
      </c>
      <c r="H235" s="20" t="s">
        <v>15</v>
      </c>
      <c r="I235" s="20">
        <v>0</v>
      </c>
      <c r="J235"/>
      <c r="K235"/>
      <c r="L235"/>
      <c r="M235"/>
      <c r="N235"/>
      <c r="O235"/>
      <c r="P235"/>
      <c r="Q235"/>
      <c r="R235"/>
      <c r="S235"/>
      <c r="T235"/>
      <c r="U235"/>
      <c r="V235"/>
      <c r="W235"/>
      <c r="X235"/>
      <c r="Y235"/>
      <c r="Z235"/>
      <c r="AA235"/>
      <c r="AB235"/>
      <c r="AC235"/>
      <c r="AD235"/>
      <c r="AE235"/>
      <c r="AF235"/>
      <c r="AG235"/>
      <c r="AH235"/>
      <c r="AI235"/>
    </row>
    <row r="236" spans="1:35" s="3" customFormat="1" ht="15.75" customHeight="1" x14ac:dyDescent="0.25">
      <c r="A236" s="18" t="s">
        <v>287</v>
      </c>
      <c r="B236" s="17" t="s">
        <v>288</v>
      </c>
      <c r="C236" s="20">
        <f>C237+C238</f>
        <v>7.9020000000000001</v>
      </c>
      <c r="D236" s="20">
        <f t="shared" ref="D236:E236" si="78">D237+D238</f>
        <v>4.7080000000000002</v>
      </c>
      <c r="E236" s="20">
        <f t="shared" si="78"/>
        <v>24.637</v>
      </c>
      <c r="F236" s="20">
        <f t="shared" si="72"/>
        <v>12.415666666666667</v>
      </c>
      <c r="G236" s="20" t="s">
        <v>15</v>
      </c>
      <c r="H236" s="20" t="s">
        <v>15</v>
      </c>
      <c r="I236" s="20">
        <v>0</v>
      </c>
      <c r="J236"/>
      <c r="K236"/>
      <c r="L236"/>
      <c r="M236"/>
      <c r="N236"/>
      <c r="O236"/>
      <c r="P236"/>
      <c r="Q236"/>
      <c r="R236"/>
      <c r="S236"/>
      <c r="T236"/>
      <c r="U236"/>
      <c r="V236"/>
      <c r="W236"/>
      <c r="X236"/>
      <c r="Y236"/>
      <c r="Z236"/>
      <c r="AA236"/>
      <c r="AB236"/>
      <c r="AC236"/>
      <c r="AD236"/>
      <c r="AE236"/>
      <c r="AF236"/>
      <c r="AG236"/>
      <c r="AH236"/>
      <c r="AI236"/>
    </row>
    <row r="237" spans="1:35" s="3" customFormat="1" ht="15.75" customHeight="1" x14ac:dyDescent="0.25">
      <c r="A237" s="18" t="s">
        <v>289</v>
      </c>
      <c r="B237" s="17" t="s">
        <v>277</v>
      </c>
      <c r="C237" s="20">
        <v>0.41299999999999998</v>
      </c>
      <c r="D237" s="20">
        <v>0.72399999999999998</v>
      </c>
      <c r="E237" s="20">
        <v>1.4470000000000001</v>
      </c>
      <c r="F237" s="20">
        <f t="shared" si="72"/>
        <v>0.8613333333333334</v>
      </c>
      <c r="G237" s="20">
        <v>2167807.37</v>
      </c>
      <c r="H237" s="20">
        <f>5.06/4.89</f>
        <v>1.0347648261758691</v>
      </c>
      <c r="I237" s="20">
        <f>F237*G237*H237/1000</f>
        <v>1932.1177965265715</v>
      </c>
      <c r="J237"/>
      <c r="K237"/>
      <c r="L237"/>
      <c r="M237"/>
      <c r="N237"/>
      <c r="O237"/>
      <c r="P237"/>
      <c r="Q237"/>
      <c r="R237"/>
      <c r="S237"/>
      <c r="T237"/>
      <c r="U237"/>
      <c r="V237"/>
      <c r="W237"/>
      <c r="X237"/>
      <c r="Y237"/>
      <c r="Z237"/>
      <c r="AA237"/>
      <c r="AB237"/>
      <c r="AC237"/>
      <c r="AD237"/>
      <c r="AE237"/>
      <c r="AF237"/>
      <c r="AG237"/>
      <c r="AH237"/>
      <c r="AI237"/>
    </row>
    <row r="238" spans="1:35" s="3" customFormat="1" ht="15.75" customHeight="1" x14ac:dyDescent="0.25">
      <c r="A238" s="18" t="s">
        <v>290</v>
      </c>
      <c r="B238" s="17" t="s">
        <v>279</v>
      </c>
      <c r="C238" s="20">
        <v>7.4889999999999999</v>
      </c>
      <c r="D238" s="20">
        <v>3.984</v>
      </c>
      <c r="E238" s="20">
        <v>23.19</v>
      </c>
      <c r="F238" s="20">
        <f t="shared" si="72"/>
        <v>11.554333333333332</v>
      </c>
      <c r="G238" s="20">
        <v>2371573.4700000002</v>
      </c>
      <c r="H238" s="20">
        <f>5.06/4.89</f>
        <v>1.0347648261758691</v>
      </c>
      <c r="I238" s="20">
        <f>F238*G238*H238/1000</f>
        <v>28354.574439296972</v>
      </c>
      <c r="J238"/>
      <c r="K238"/>
      <c r="L238"/>
      <c r="M238"/>
      <c r="N238"/>
      <c r="O238"/>
      <c r="P238"/>
      <c r="Q238"/>
      <c r="R238"/>
      <c r="S238"/>
      <c r="T238"/>
      <c r="U238"/>
      <c r="V238"/>
      <c r="W238"/>
      <c r="X238"/>
      <c r="Y238"/>
      <c r="Z238"/>
      <c r="AA238"/>
      <c r="AB238"/>
      <c r="AC238"/>
      <c r="AD238"/>
      <c r="AE238"/>
      <c r="AF238"/>
      <c r="AG238"/>
      <c r="AH238"/>
      <c r="AI238"/>
    </row>
    <row r="239" spans="1:35" s="3" customFormat="1" ht="15.75" customHeight="1" x14ac:dyDescent="0.25">
      <c r="A239" s="18" t="s">
        <v>291</v>
      </c>
      <c r="B239" s="17" t="s">
        <v>292</v>
      </c>
      <c r="C239" s="20">
        <f>C240+C241</f>
        <v>0</v>
      </c>
      <c r="D239" s="20">
        <f t="shared" ref="D239:E239" si="79">D240+D241</f>
        <v>4.181</v>
      </c>
      <c r="E239" s="20">
        <f t="shared" si="79"/>
        <v>5.1999999999999998E-2</v>
      </c>
      <c r="F239" s="20">
        <f t="shared" si="72"/>
        <v>1.4109999999999998</v>
      </c>
      <c r="G239" s="20" t="s">
        <v>15</v>
      </c>
      <c r="H239" s="20" t="s">
        <v>15</v>
      </c>
      <c r="I239" s="20">
        <v>0</v>
      </c>
      <c r="J239"/>
      <c r="K239"/>
      <c r="L239"/>
      <c r="M239"/>
      <c r="N239"/>
      <c r="O239"/>
      <c r="P239"/>
      <c r="Q239"/>
      <c r="R239"/>
      <c r="S239"/>
      <c r="T239"/>
      <c r="U239"/>
      <c r="V239"/>
      <c r="W239"/>
      <c r="X239"/>
      <c r="Y239"/>
      <c r="Z239"/>
      <c r="AA239"/>
      <c r="AB239"/>
      <c r="AC239"/>
      <c r="AD239"/>
      <c r="AE239"/>
      <c r="AF239"/>
      <c r="AG239"/>
      <c r="AH239"/>
      <c r="AI239"/>
    </row>
    <row r="240" spans="1:35" s="3" customFormat="1" ht="15.75" customHeight="1" x14ac:dyDescent="0.25">
      <c r="A240" s="18" t="s">
        <v>293</v>
      </c>
      <c r="B240" s="17" t="s">
        <v>277</v>
      </c>
      <c r="C240" s="20">
        <v>0</v>
      </c>
      <c r="D240" s="20">
        <v>0.08</v>
      </c>
      <c r="E240" s="20">
        <v>0</v>
      </c>
      <c r="F240" s="20">
        <f t="shared" si="72"/>
        <v>2.6666666666666668E-2</v>
      </c>
      <c r="G240" s="20">
        <v>1484189.16</v>
      </c>
      <c r="H240" s="20">
        <f>5.06/4.89</f>
        <v>1.0347648261758691</v>
      </c>
      <c r="I240" s="20">
        <f>F240*G240*H240/1000</f>
        <v>40.954313017586905</v>
      </c>
      <c r="J240"/>
      <c r="K240"/>
      <c r="L240"/>
      <c r="M240"/>
      <c r="N240"/>
      <c r="O240"/>
      <c r="P240"/>
      <c r="Q240"/>
      <c r="R240"/>
      <c r="S240"/>
      <c r="T240"/>
      <c r="U240"/>
      <c r="V240"/>
      <c r="W240"/>
      <c r="X240"/>
      <c r="Y240"/>
      <c r="Z240"/>
      <c r="AA240"/>
      <c r="AB240"/>
      <c r="AC240"/>
      <c r="AD240"/>
      <c r="AE240"/>
      <c r="AF240"/>
      <c r="AG240"/>
      <c r="AH240"/>
      <c r="AI240"/>
    </row>
    <row r="241" spans="1:35" s="3" customFormat="1" ht="31.5" customHeight="1" x14ac:dyDescent="0.25">
      <c r="A241" s="18" t="s">
        <v>294</v>
      </c>
      <c r="B241" s="17" t="s">
        <v>279</v>
      </c>
      <c r="C241" s="20">
        <v>0</v>
      </c>
      <c r="D241" s="20">
        <v>4.101</v>
      </c>
      <c r="E241" s="20">
        <v>5.1999999999999998E-2</v>
      </c>
      <c r="F241" s="20">
        <f t="shared" si="72"/>
        <v>1.3843333333333332</v>
      </c>
      <c r="G241" s="20">
        <v>747968.77</v>
      </c>
      <c r="H241" s="20">
        <f>5.06/4.89</f>
        <v>1.0347648261758691</v>
      </c>
      <c r="I241" s="20">
        <f>F241*G241*H241/1000</f>
        <v>1071.4349261866801</v>
      </c>
      <c r="J241"/>
      <c r="K241"/>
      <c r="L241"/>
      <c r="M241"/>
      <c r="N241"/>
      <c r="O241"/>
      <c r="P241"/>
      <c r="Q241"/>
      <c r="R241"/>
      <c r="S241"/>
      <c r="T241"/>
      <c r="U241"/>
      <c r="V241"/>
      <c r="W241"/>
      <c r="X241"/>
      <c r="Y241"/>
      <c r="Z241"/>
      <c r="AA241"/>
      <c r="AB241"/>
      <c r="AC241"/>
      <c r="AD241"/>
      <c r="AE241"/>
      <c r="AF241"/>
      <c r="AG241"/>
      <c r="AH241"/>
      <c r="AI241"/>
    </row>
    <row r="242" spans="1:35" s="3" customFormat="1" ht="15.75" customHeight="1" x14ac:dyDescent="0.25">
      <c r="A242" s="18" t="s">
        <v>295</v>
      </c>
      <c r="B242" s="17" t="s">
        <v>60</v>
      </c>
      <c r="C242" s="20">
        <f>C243+C257</f>
        <v>5.2770000000000001</v>
      </c>
      <c r="D242" s="20">
        <f>D243+D257</f>
        <v>0.505</v>
      </c>
      <c r="E242" s="20">
        <f>E243+E257</f>
        <v>2.3609999999999998</v>
      </c>
      <c r="F242" s="20">
        <f>F243+F257</f>
        <v>2.7143333333333333</v>
      </c>
      <c r="G242" s="20" t="s">
        <v>15</v>
      </c>
      <c r="H242" s="20" t="s">
        <v>15</v>
      </c>
      <c r="I242" s="20">
        <f>I243+I257</f>
        <v>5118.0161031157968</v>
      </c>
      <c r="J242"/>
      <c r="K242"/>
      <c r="L242"/>
      <c r="M242"/>
      <c r="N242"/>
      <c r="O242"/>
      <c r="P242"/>
      <c r="Q242"/>
      <c r="R242"/>
      <c r="S242"/>
      <c r="T242"/>
      <c r="U242"/>
      <c r="V242"/>
      <c r="W242"/>
      <c r="X242"/>
      <c r="Y242"/>
      <c r="Z242"/>
      <c r="AA242"/>
      <c r="AB242"/>
      <c r="AC242"/>
      <c r="AD242"/>
      <c r="AE242"/>
      <c r="AF242"/>
      <c r="AG242"/>
      <c r="AH242"/>
      <c r="AI242"/>
    </row>
    <row r="243" spans="1:35" s="3" customFormat="1" ht="15.75" customHeight="1" x14ac:dyDescent="0.25">
      <c r="A243" s="18" t="s">
        <v>296</v>
      </c>
      <c r="B243" s="17" t="s">
        <v>297</v>
      </c>
      <c r="C243" s="20">
        <f>C245+C248+C251+C254</f>
        <v>3.7</v>
      </c>
      <c r="D243" s="20">
        <f t="shared" ref="D243:E243" si="80">D245+D248+D251+D254</f>
        <v>0.05</v>
      </c>
      <c r="E243" s="20">
        <f t="shared" si="80"/>
        <v>1.226</v>
      </c>
      <c r="F243" s="20">
        <f>IFERROR(AVERAGE(C243:E243),0)</f>
        <v>1.6586666666666667</v>
      </c>
      <c r="G243" s="20" t="s">
        <v>15</v>
      </c>
      <c r="H243" s="20" t="s">
        <v>15</v>
      </c>
      <c r="I243" s="20">
        <f>SUM(I244:I256)</f>
        <v>3243.6972702806597</v>
      </c>
      <c r="J243"/>
      <c r="K243"/>
      <c r="L243"/>
      <c r="M243"/>
      <c r="N243"/>
      <c r="O243"/>
      <c r="P243"/>
      <c r="Q243"/>
      <c r="R243"/>
      <c r="S243"/>
      <c r="T243"/>
      <c r="U243"/>
      <c r="V243"/>
      <c r="W243"/>
      <c r="X243"/>
      <c r="Y243"/>
      <c r="Z243"/>
      <c r="AA243"/>
      <c r="AB243"/>
      <c r="AC243"/>
      <c r="AD243"/>
      <c r="AE243"/>
      <c r="AF243"/>
      <c r="AG243"/>
      <c r="AH243"/>
      <c r="AI243"/>
    </row>
    <row r="244" spans="1:35" s="3" customFormat="1" ht="15.75" customHeight="1" x14ac:dyDescent="0.25">
      <c r="A244" s="18" t="s">
        <v>298</v>
      </c>
      <c r="B244" s="17" t="s">
        <v>299</v>
      </c>
      <c r="C244" s="20">
        <f>C243</f>
        <v>3.7</v>
      </c>
      <c r="D244" s="20">
        <f t="shared" ref="D244:E244" si="81">D243</f>
        <v>0.05</v>
      </c>
      <c r="E244" s="20">
        <f t="shared" si="81"/>
        <v>1.226</v>
      </c>
      <c r="F244" s="20">
        <f>IFERROR(AVERAGE(C244:E244),0)</f>
        <v>1.6586666666666667</v>
      </c>
      <c r="G244" s="20" t="s">
        <v>15</v>
      </c>
      <c r="H244" s="20" t="s">
        <v>15</v>
      </c>
      <c r="I244" s="20">
        <v>0</v>
      </c>
      <c r="J244"/>
      <c r="K244"/>
      <c r="L244"/>
      <c r="M244"/>
      <c r="N244"/>
      <c r="O244"/>
      <c r="P244"/>
      <c r="Q244"/>
      <c r="R244"/>
      <c r="S244"/>
      <c r="T244"/>
      <c r="U244"/>
      <c r="V244"/>
      <c r="W244"/>
      <c r="X244"/>
      <c r="Y244"/>
      <c r="Z244"/>
      <c r="AA244"/>
      <c r="AB244"/>
      <c r="AC244"/>
      <c r="AD244"/>
      <c r="AE244"/>
      <c r="AF244"/>
      <c r="AG244"/>
      <c r="AH244"/>
      <c r="AI244"/>
    </row>
    <row r="245" spans="1:35" s="3" customFormat="1" ht="31.5" customHeight="1" x14ac:dyDescent="0.25">
      <c r="A245" s="18" t="s">
        <v>300</v>
      </c>
      <c r="B245" s="17" t="s">
        <v>288</v>
      </c>
      <c r="C245" s="20">
        <f>C246+C247</f>
        <v>1.032</v>
      </c>
      <c r="D245" s="20">
        <f t="shared" ref="D245:E245" si="82">D246+D247</f>
        <v>0.05</v>
      </c>
      <c r="E245" s="20">
        <f t="shared" si="82"/>
        <v>0.63200000000000001</v>
      </c>
      <c r="F245" s="20">
        <f>IFERROR(AVERAGE(C245:E245),0)</f>
        <v>0.57133333333333336</v>
      </c>
      <c r="G245" s="20" t="s">
        <v>15</v>
      </c>
      <c r="H245" s="20" t="s">
        <v>15</v>
      </c>
      <c r="I245" s="20">
        <v>0</v>
      </c>
      <c r="J245"/>
      <c r="K245"/>
      <c r="L245"/>
      <c r="M245"/>
      <c r="N245"/>
      <c r="O245"/>
      <c r="P245"/>
      <c r="Q245"/>
      <c r="R245"/>
      <c r="S245"/>
      <c r="T245"/>
      <c r="U245"/>
      <c r="V245"/>
      <c r="W245"/>
      <c r="X245"/>
      <c r="Y245"/>
      <c r="Z245"/>
      <c r="AA245"/>
      <c r="AB245"/>
      <c r="AC245"/>
      <c r="AD245"/>
      <c r="AE245"/>
      <c r="AF245"/>
      <c r="AG245"/>
      <c r="AH245"/>
      <c r="AI245"/>
    </row>
    <row r="246" spans="1:35" s="3" customFormat="1" ht="31.5" customHeight="1" x14ac:dyDescent="0.25">
      <c r="A246" s="18" t="s">
        <v>301</v>
      </c>
      <c r="B246" s="17" t="s">
        <v>277</v>
      </c>
      <c r="C246" s="20">
        <v>0.49399999999999999</v>
      </c>
      <c r="D246" s="20">
        <v>0</v>
      </c>
      <c r="E246" s="20">
        <v>0.63200000000000001</v>
      </c>
      <c r="F246" s="20">
        <f t="shared" ref="F246:F256" si="83">IFERROR(AVERAGE(C246:E246),0)</f>
        <v>0.3753333333333333</v>
      </c>
      <c r="G246" s="20">
        <v>2094359.64</v>
      </c>
      <c r="H246" s="20">
        <f>6.28/6.06</f>
        <v>1.0363036303630364</v>
      </c>
      <c r="I246" s="20">
        <f>F246*G246*H246/1000</f>
        <v>814.62065099775566</v>
      </c>
      <c r="J246"/>
      <c r="K246"/>
      <c r="L246"/>
      <c r="M246"/>
      <c r="N246"/>
      <c r="O246"/>
      <c r="P246"/>
      <c r="Q246"/>
      <c r="R246"/>
      <c r="S246"/>
      <c r="T246"/>
      <c r="U246"/>
      <c r="V246"/>
      <c r="W246"/>
      <c r="X246"/>
      <c r="Y246"/>
      <c r="Z246"/>
      <c r="AA246"/>
      <c r="AB246"/>
      <c r="AC246"/>
      <c r="AD246"/>
      <c r="AE246"/>
      <c r="AF246"/>
      <c r="AG246"/>
      <c r="AH246"/>
      <c r="AI246"/>
    </row>
    <row r="247" spans="1:35" s="3" customFormat="1" ht="31.5" customHeight="1" x14ac:dyDescent="0.25">
      <c r="A247" s="18" t="s">
        <v>302</v>
      </c>
      <c r="B247" s="17" t="s">
        <v>279</v>
      </c>
      <c r="C247" s="20">
        <v>0.53800000000000003</v>
      </c>
      <c r="D247" s="20">
        <v>0.05</v>
      </c>
      <c r="E247" s="20">
        <v>0</v>
      </c>
      <c r="F247" s="20">
        <f t="shared" si="83"/>
        <v>0.19600000000000004</v>
      </c>
      <c r="G247" s="20">
        <v>893226.49</v>
      </c>
      <c r="H247" s="20">
        <f>6.28/6.06</f>
        <v>1.0363036303630364</v>
      </c>
      <c r="I247" s="20">
        <f>F247*G247*H247/1000</f>
        <v>181.42815544739278</v>
      </c>
      <c r="J247"/>
      <c r="K247"/>
      <c r="L247"/>
      <c r="M247"/>
      <c r="N247"/>
      <c r="O247"/>
      <c r="P247"/>
      <c r="Q247"/>
      <c r="R247"/>
      <c r="S247"/>
      <c r="T247"/>
      <c r="U247"/>
      <c r="V247"/>
      <c r="W247"/>
      <c r="X247"/>
      <c r="Y247"/>
      <c r="Z247"/>
      <c r="AA247"/>
      <c r="AB247"/>
      <c r="AC247"/>
      <c r="AD247"/>
      <c r="AE247"/>
      <c r="AF247"/>
      <c r="AG247"/>
      <c r="AH247"/>
      <c r="AI247"/>
    </row>
    <row r="248" spans="1:35" s="3" customFormat="1" ht="15.75" customHeight="1" x14ac:dyDescent="0.25">
      <c r="A248" s="18" t="s">
        <v>303</v>
      </c>
      <c r="B248" s="17" t="s">
        <v>292</v>
      </c>
      <c r="C248" s="20">
        <f>C249+C250</f>
        <v>2.613</v>
      </c>
      <c r="D248" s="20">
        <f t="shared" ref="D248:E248" si="84">D249+D250</f>
        <v>0</v>
      </c>
      <c r="E248" s="20">
        <f t="shared" si="84"/>
        <v>0.19800000000000001</v>
      </c>
      <c r="F248" s="20">
        <f t="shared" si="83"/>
        <v>0.93699999999999994</v>
      </c>
      <c r="G248" s="20" t="s">
        <v>15</v>
      </c>
      <c r="H248" s="20" t="s">
        <v>15</v>
      </c>
      <c r="I248" s="20">
        <v>0</v>
      </c>
      <c r="J248"/>
      <c r="K248"/>
      <c r="L248"/>
      <c r="M248"/>
      <c r="N248"/>
      <c r="O248"/>
      <c r="P248"/>
      <c r="Q248"/>
      <c r="R248"/>
      <c r="S248"/>
      <c r="T248"/>
      <c r="U248"/>
      <c r="V248"/>
      <c r="W248"/>
      <c r="X248"/>
      <c r="Y248"/>
      <c r="Z248"/>
      <c r="AA248"/>
      <c r="AB248"/>
      <c r="AC248"/>
      <c r="AD248"/>
      <c r="AE248"/>
      <c r="AF248"/>
      <c r="AG248"/>
      <c r="AH248"/>
      <c r="AI248"/>
    </row>
    <row r="249" spans="1:35" s="3" customFormat="1" ht="15.75" customHeight="1" x14ac:dyDescent="0.25">
      <c r="A249" s="18" t="s">
        <v>304</v>
      </c>
      <c r="B249" s="17" t="s">
        <v>277</v>
      </c>
      <c r="C249" s="20">
        <v>0</v>
      </c>
      <c r="D249" s="20">
        <v>0</v>
      </c>
      <c r="E249" s="20">
        <v>0.19800000000000001</v>
      </c>
      <c r="F249" s="20">
        <f t="shared" si="83"/>
        <v>6.6000000000000003E-2</v>
      </c>
      <c r="G249" s="20">
        <v>2473151.09</v>
      </c>
      <c r="H249" s="20">
        <f>6.28/6.06</f>
        <v>1.0363036303630364</v>
      </c>
      <c r="I249" s="20">
        <f>F249*G249*H249/1000</f>
        <v>169.15373989821782</v>
      </c>
      <c r="J249"/>
      <c r="K249"/>
      <c r="L249"/>
      <c r="M249"/>
      <c r="N249"/>
      <c r="O249"/>
      <c r="P249"/>
      <c r="Q249"/>
      <c r="R249"/>
      <c r="S249"/>
      <c r="T249"/>
      <c r="U249"/>
      <c r="V249"/>
      <c r="W249"/>
      <c r="X249"/>
      <c r="Y249"/>
      <c r="Z249"/>
      <c r="AA249"/>
      <c r="AB249"/>
      <c r="AC249"/>
      <c r="AD249"/>
      <c r="AE249"/>
      <c r="AF249"/>
      <c r="AG249"/>
      <c r="AH249"/>
      <c r="AI249"/>
    </row>
    <row r="250" spans="1:35" s="3" customFormat="1" ht="15.75" customHeight="1" x14ac:dyDescent="0.25">
      <c r="A250" s="18" t="s">
        <v>305</v>
      </c>
      <c r="B250" s="17" t="s">
        <v>279</v>
      </c>
      <c r="C250" s="20">
        <v>2.613</v>
      </c>
      <c r="D250" s="20">
        <v>0</v>
      </c>
      <c r="E250" s="20">
        <v>0</v>
      </c>
      <c r="F250" s="20">
        <f t="shared" si="83"/>
        <v>0.871</v>
      </c>
      <c r="G250" s="20">
        <v>1529546.44</v>
      </c>
      <c r="H250" s="20">
        <f>6.28/6.06</f>
        <v>1.0363036303630364</v>
      </c>
      <c r="I250" s="20">
        <f>F250*G250*H250/1000</f>
        <v>1380.5999143939275</v>
      </c>
      <c r="J250"/>
      <c r="K250"/>
      <c r="L250"/>
      <c r="M250"/>
      <c r="N250"/>
      <c r="O250"/>
      <c r="P250"/>
      <c r="Q250"/>
      <c r="R250"/>
      <c r="S250"/>
      <c r="T250"/>
      <c r="U250"/>
      <c r="V250"/>
      <c r="W250"/>
      <c r="X250"/>
      <c r="Y250"/>
      <c r="Z250"/>
      <c r="AA250"/>
      <c r="AB250"/>
      <c r="AC250"/>
      <c r="AD250"/>
      <c r="AE250"/>
      <c r="AF250"/>
      <c r="AG250"/>
      <c r="AH250"/>
      <c r="AI250"/>
    </row>
    <row r="251" spans="1:35" s="3" customFormat="1" ht="15.75" customHeight="1" x14ac:dyDescent="0.25">
      <c r="A251" s="18" t="s">
        <v>306</v>
      </c>
      <c r="B251" s="17" t="s">
        <v>307</v>
      </c>
      <c r="C251" s="20">
        <f>C252+C253</f>
        <v>5.5E-2</v>
      </c>
      <c r="D251" s="20">
        <f t="shared" ref="D251:E251" si="85">D252+D253</f>
        <v>0</v>
      </c>
      <c r="E251" s="20">
        <f t="shared" si="85"/>
        <v>0.1</v>
      </c>
      <c r="F251" s="20">
        <f t="shared" si="83"/>
        <v>5.1666666666666666E-2</v>
      </c>
      <c r="G251" s="20" t="s">
        <v>15</v>
      </c>
      <c r="H251" s="20" t="s">
        <v>15</v>
      </c>
      <c r="I251" s="20">
        <v>0</v>
      </c>
      <c r="J251"/>
      <c r="K251"/>
      <c r="L251"/>
      <c r="M251"/>
      <c r="N251"/>
      <c r="O251"/>
      <c r="P251"/>
      <c r="Q251"/>
      <c r="R251"/>
      <c r="S251"/>
      <c r="T251"/>
      <c r="U251"/>
      <c r="V251"/>
      <c r="W251"/>
      <c r="X251"/>
      <c r="Y251"/>
      <c r="Z251"/>
      <c r="AA251"/>
      <c r="AB251"/>
      <c r="AC251"/>
      <c r="AD251"/>
      <c r="AE251"/>
      <c r="AF251"/>
      <c r="AG251"/>
      <c r="AH251"/>
      <c r="AI251"/>
    </row>
    <row r="252" spans="1:35" s="3" customFormat="1" ht="15.75" customHeight="1" x14ac:dyDescent="0.25">
      <c r="A252" s="18" t="s">
        <v>308</v>
      </c>
      <c r="B252" s="17" t="s">
        <v>277</v>
      </c>
      <c r="C252" s="20">
        <v>5.5E-2</v>
      </c>
      <c r="D252" s="20">
        <v>0</v>
      </c>
      <c r="E252" s="20">
        <v>0.1</v>
      </c>
      <c r="F252" s="20">
        <f t="shared" si="83"/>
        <v>5.1666666666666666E-2</v>
      </c>
      <c r="G252" s="20">
        <v>3780142.62</v>
      </c>
      <c r="H252" s="20">
        <f>6.28/6.06</f>
        <v>1.0363036303630364</v>
      </c>
      <c r="I252" s="20">
        <f>F252*G252*H252/1000</f>
        <v>202.39773522046207</v>
      </c>
      <c r="J252"/>
      <c r="K252"/>
      <c r="L252"/>
      <c r="M252"/>
      <c r="N252"/>
      <c r="O252"/>
      <c r="P252"/>
      <c r="Q252"/>
      <c r="R252"/>
      <c r="S252"/>
      <c r="T252"/>
      <c r="U252"/>
      <c r="V252"/>
      <c r="W252"/>
      <c r="X252"/>
      <c r="Y252"/>
      <c r="Z252"/>
      <c r="AA252"/>
      <c r="AB252"/>
      <c r="AC252"/>
      <c r="AD252"/>
      <c r="AE252"/>
      <c r="AF252"/>
      <c r="AG252"/>
      <c r="AH252"/>
      <c r="AI252"/>
    </row>
    <row r="253" spans="1:35" s="3" customFormat="1" ht="15.75" customHeight="1" x14ac:dyDescent="0.25">
      <c r="A253" s="18" t="s">
        <v>309</v>
      </c>
      <c r="B253" s="17" t="s">
        <v>279</v>
      </c>
      <c r="C253" s="20">
        <v>0</v>
      </c>
      <c r="D253" s="20">
        <v>0</v>
      </c>
      <c r="E253" s="20">
        <v>0</v>
      </c>
      <c r="F253" s="20">
        <f t="shared" si="83"/>
        <v>0</v>
      </c>
      <c r="G253" s="20">
        <v>0</v>
      </c>
      <c r="H253" s="20">
        <f>6.28/6.06</f>
        <v>1.0363036303630364</v>
      </c>
      <c r="I253" s="20">
        <f>F253*G253*H253/1000</f>
        <v>0</v>
      </c>
      <c r="J253"/>
      <c r="K253"/>
      <c r="L253"/>
      <c r="M253"/>
      <c r="N253"/>
      <c r="O253"/>
      <c r="P253"/>
      <c r="Q253"/>
      <c r="R253"/>
      <c r="S253"/>
      <c r="T253"/>
      <c r="U253"/>
      <c r="V253"/>
      <c r="W253"/>
      <c r="X253"/>
      <c r="Y253"/>
      <c r="Z253"/>
      <c r="AA253"/>
      <c r="AB253"/>
      <c r="AC253"/>
      <c r="AD253"/>
      <c r="AE253"/>
      <c r="AF253"/>
      <c r="AG253"/>
      <c r="AH253"/>
      <c r="AI253"/>
    </row>
    <row r="254" spans="1:35" s="3" customFormat="1" ht="15.75" customHeight="1" x14ac:dyDescent="0.25">
      <c r="A254" s="18" t="s">
        <v>310</v>
      </c>
      <c r="B254" s="17" t="s">
        <v>311</v>
      </c>
      <c r="C254" s="20">
        <f>C255+C256</f>
        <v>0</v>
      </c>
      <c r="D254" s="20">
        <f t="shared" ref="D254:E254" si="86">D255+D256</f>
        <v>0</v>
      </c>
      <c r="E254" s="20">
        <f t="shared" si="86"/>
        <v>0.29599999999999999</v>
      </c>
      <c r="F254" s="20">
        <f t="shared" si="83"/>
        <v>9.8666666666666666E-2</v>
      </c>
      <c r="G254" s="20" t="s">
        <v>15</v>
      </c>
      <c r="H254" s="20" t="s">
        <v>15</v>
      </c>
      <c r="I254" s="20">
        <v>0</v>
      </c>
      <c r="J254"/>
      <c r="K254"/>
      <c r="L254"/>
      <c r="M254"/>
      <c r="N254"/>
      <c r="O254"/>
      <c r="P254"/>
      <c r="Q254"/>
      <c r="R254"/>
      <c r="S254"/>
      <c r="T254"/>
      <c r="U254"/>
      <c r="V254"/>
      <c r="W254"/>
      <c r="X254"/>
      <c r="Y254"/>
      <c r="Z254"/>
      <c r="AA254"/>
      <c r="AB254"/>
      <c r="AC254"/>
      <c r="AD254"/>
      <c r="AE254"/>
      <c r="AF254"/>
      <c r="AG254"/>
      <c r="AH254"/>
      <c r="AI254"/>
    </row>
    <row r="255" spans="1:35" s="3" customFormat="1" ht="15.75" customHeight="1" x14ac:dyDescent="0.25">
      <c r="A255" s="18" t="s">
        <v>312</v>
      </c>
      <c r="B255" s="17" t="s">
        <v>277</v>
      </c>
      <c r="C255" s="20">
        <v>0</v>
      </c>
      <c r="D255" s="20">
        <v>0</v>
      </c>
      <c r="E255" s="20">
        <v>0.29599999999999999</v>
      </c>
      <c r="F255" s="20">
        <f t="shared" si="83"/>
        <v>9.8666666666666666E-2</v>
      </c>
      <c r="G255" s="20">
        <v>4846002.33</v>
      </c>
      <c r="H255" s="20">
        <f>6.28/6.06</f>
        <v>1.0363036303630364</v>
      </c>
      <c r="I255" s="20">
        <f>F255*G255*H255/1000</f>
        <v>495.49707432290433</v>
      </c>
      <c r="J255"/>
      <c r="K255"/>
      <c r="L255"/>
      <c r="M255"/>
      <c r="N255"/>
      <c r="O255"/>
      <c r="P255"/>
      <c r="Q255"/>
      <c r="R255"/>
      <c r="S255"/>
      <c r="T255"/>
      <c r="U255"/>
      <c r="V255"/>
      <c r="W255"/>
      <c r="X255"/>
      <c r="Y255"/>
      <c r="Z255"/>
      <c r="AA255"/>
      <c r="AB255"/>
      <c r="AC255"/>
      <c r="AD255"/>
      <c r="AE255"/>
      <c r="AF255"/>
      <c r="AG255"/>
      <c r="AH255"/>
      <c r="AI255"/>
    </row>
    <row r="256" spans="1:35" s="3" customFormat="1" ht="15.75" customHeight="1" x14ac:dyDescent="0.25">
      <c r="A256" s="18" t="s">
        <v>313</v>
      </c>
      <c r="B256" s="17" t="s">
        <v>279</v>
      </c>
      <c r="C256" s="20">
        <v>0</v>
      </c>
      <c r="D256" s="20">
        <v>0</v>
      </c>
      <c r="E256" s="20">
        <v>0</v>
      </c>
      <c r="F256" s="20">
        <f t="shared" si="83"/>
        <v>0</v>
      </c>
      <c r="G256" s="20">
        <v>0</v>
      </c>
      <c r="H256" s="20">
        <f>6.28/6.06</f>
        <v>1.0363036303630364</v>
      </c>
      <c r="I256" s="20">
        <f>F256*G256*H256/1000</f>
        <v>0</v>
      </c>
      <c r="J256"/>
      <c r="K256"/>
      <c r="L256"/>
      <c r="M256"/>
      <c r="N256"/>
      <c r="O256"/>
      <c r="P256"/>
      <c r="Q256"/>
      <c r="R256"/>
      <c r="S256"/>
      <c r="T256"/>
      <c r="U256"/>
      <c r="V256"/>
      <c r="W256"/>
      <c r="X256"/>
      <c r="Y256"/>
      <c r="Z256"/>
      <c r="AA256"/>
      <c r="AB256"/>
      <c r="AC256"/>
      <c r="AD256"/>
      <c r="AE256"/>
      <c r="AF256"/>
      <c r="AG256"/>
      <c r="AH256"/>
      <c r="AI256"/>
    </row>
    <row r="257" spans="1:35" s="3" customFormat="1" ht="15.75" customHeight="1" x14ac:dyDescent="0.25">
      <c r="A257" s="18" t="s">
        <v>314</v>
      </c>
      <c r="B257" s="17" t="s">
        <v>315</v>
      </c>
      <c r="C257" s="20">
        <f>C259+C262+C265+C268</f>
        <v>1.577</v>
      </c>
      <c r="D257" s="20">
        <f t="shared" ref="D257:E257" si="87">D259+D262+D265+D268</f>
        <v>0.45500000000000002</v>
      </c>
      <c r="E257" s="20">
        <f t="shared" si="87"/>
        <v>1.135</v>
      </c>
      <c r="F257" s="20">
        <f>IFERROR(AVERAGE(C257:E257),0)</f>
        <v>1.0556666666666665</v>
      </c>
      <c r="G257" s="20" t="s">
        <v>15</v>
      </c>
      <c r="H257" s="20" t="s">
        <v>15</v>
      </c>
      <c r="I257" s="20">
        <f>SUM(I258:I270)</f>
        <v>1874.3188328351375</v>
      </c>
      <c r="J257"/>
      <c r="K257"/>
      <c r="L257"/>
      <c r="M257"/>
      <c r="N257"/>
      <c r="O257"/>
      <c r="P257"/>
      <c r="Q257"/>
      <c r="R257"/>
      <c r="S257"/>
      <c r="T257"/>
      <c r="U257"/>
      <c r="V257"/>
      <c r="W257"/>
      <c r="X257"/>
      <c r="Y257"/>
      <c r="Z257"/>
      <c r="AA257"/>
      <c r="AB257"/>
      <c r="AC257"/>
      <c r="AD257"/>
      <c r="AE257"/>
      <c r="AF257"/>
      <c r="AG257"/>
      <c r="AH257"/>
      <c r="AI257"/>
    </row>
    <row r="258" spans="1:35" s="3" customFormat="1" ht="15.75" customHeight="1" x14ac:dyDescent="0.25">
      <c r="A258" s="18" t="s">
        <v>316</v>
      </c>
      <c r="B258" s="17" t="s">
        <v>299</v>
      </c>
      <c r="C258" s="20">
        <f>C257</f>
        <v>1.577</v>
      </c>
      <c r="D258" s="20">
        <f t="shared" ref="D258:E258" si="88">D257</f>
        <v>0.45500000000000002</v>
      </c>
      <c r="E258" s="20">
        <f t="shared" si="88"/>
        <v>1.135</v>
      </c>
      <c r="F258" s="20">
        <f>IFERROR(AVERAGE(C258:E258),0)</f>
        <v>1.0556666666666665</v>
      </c>
      <c r="G258" s="20" t="s">
        <v>15</v>
      </c>
      <c r="H258" s="20" t="s">
        <v>15</v>
      </c>
      <c r="I258" s="20">
        <v>0</v>
      </c>
      <c r="J258"/>
      <c r="K258"/>
      <c r="L258"/>
      <c r="M258"/>
      <c r="N258"/>
      <c r="O258"/>
      <c r="P258"/>
      <c r="Q258"/>
      <c r="R258"/>
      <c r="S258"/>
      <c r="T258"/>
      <c r="U258"/>
      <c r="V258"/>
      <c r="W258"/>
      <c r="X258"/>
      <c r="Y258"/>
      <c r="Z258"/>
      <c r="AA258"/>
      <c r="AB258"/>
      <c r="AC258"/>
      <c r="AD258"/>
      <c r="AE258"/>
      <c r="AF258"/>
      <c r="AG258"/>
      <c r="AH258"/>
      <c r="AI258"/>
    </row>
    <row r="259" spans="1:35" s="3" customFormat="1" ht="15.75" customHeight="1" x14ac:dyDescent="0.25">
      <c r="A259" s="18" t="s">
        <v>317</v>
      </c>
      <c r="B259" s="17" t="s">
        <v>288</v>
      </c>
      <c r="C259" s="20">
        <f>C260+C261</f>
        <v>0.54200000000000004</v>
      </c>
      <c r="D259" s="20">
        <f t="shared" ref="D259:E259" si="89">D260+D261</f>
        <v>0</v>
      </c>
      <c r="E259" s="20">
        <f t="shared" si="89"/>
        <v>0.15</v>
      </c>
      <c r="F259" s="20">
        <f>IFERROR(AVERAGE(C259:E259),0)</f>
        <v>0.23066666666666669</v>
      </c>
      <c r="G259" s="20" t="s">
        <v>15</v>
      </c>
      <c r="H259" s="20" t="s">
        <v>15</v>
      </c>
      <c r="I259" s="20">
        <v>0</v>
      </c>
      <c r="J259"/>
      <c r="K259"/>
      <c r="L259"/>
      <c r="M259"/>
      <c r="N259"/>
      <c r="O259"/>
      <c r="P259"/>
      <c r="Q259"/>
      <c r="R259"/>
      <c r="S259"/>
      <c r="T259"/>
      <c r="U259"/>
      <c r="V259"/>
      <c r="W259"/>
      <c r="X259"/>
      <c r="Y259"/>
      <c r="Z259"/>
      <c r="AA259"/>
      <c r="AB259"/>
      <c r="AC259"/>
      <c r="AD259"/>
      <c r="AE259"/>
      <c r="AF259"/>
      <c r="AG259"/>
      <c r="AH259"/>
      <c r="AI259"/>
    </row>
    <row r="260" spans="1:35" s="3" customFormat="1" ht="15.75" customHeight="1" x14ac:dyDescent="0.25">
      <c r="A260" s="18" t="s">
        <v>318</v>
      </c>
      <c r="B260" s="17" t="s">
        <v>277</v>
      </c>
      <c r="C260" s="20">
        <v>0</v>
      </c>
      <c r="D260" s="20">
        <v>0</v>
      </c>
      <c r="E260" s="20">
        <v>0</v>
      </c>
      <c r="F260" s="20">
        <f t="shared" ref="F260:F270" si="90">IFERROR(AVERAGE(C260:E260),0)</f>
        <v>0</v>
      </c>
      <c r="G260" s="20">
        <v>0</v>
      </c>
      <c r="H260" s="20">
        <f>6.28/6.06</f>
        <v>1.0363036303630364</v>
      </c>
      <c r="I260" s="20">
        <f>F260*G260*H260/1000</f>
        <v>0</v>
      </c>
      <c r="J260"/>
      <c r="K260"/>
      <c r="L260"/>
      <c r="M260"/>
      <c r="N260"/>
      <c r="O260"/>
      <c r="P260"/>
      <c r="Q260"/>
      <c r="R260"/>
      <c r="S260"/>
      <c r="T260"/>
      <c r="U260"/>
      <c r="V260"/>
      <c r="W260"/>
      <c r="X260"/>
      <c r="Y260"/>
      <c r="Z260"/>
      <c r="AA260"/>
      <c r="AB260"/>
      <c r="AC260"/>
      <c r="AD260"/>
      <c r="AE260"/>
      <c r="AF260"/>
      <c r="AG260"/>
      <c r="AH260"/>
      <c r="AI260"/>
    </row>
    <row r="261" spans="1:35" s="3" customFormat="1" ht="15.75" customHeight="1" x14ac:dyDescent="0.25">
      <c r="A261" s="18" t="s">
        <v>319</v>
      </c>
      <c r="B261" s="17" t="s">
        <v>279</v>
      </c>
      <c r="C261" s="20">
        <v>0.54200000000000004</v>
      </c>
      <c r="D261" s="20">
        <v>0</v>
      </c>
      <c r="E261" s="20">
        <v>0.15</v>
      </c>
      <c r="F261" s="20">
        <f t="shared" si="90"/>
        <v>0.23066666666666669</v>
      </c>
      <c r="G261" s="20">
        <v>1356118.63</v>
      </c>
      <c r="H261" s="20">
        <f>6.28/6.06</f>
        <v>1.0363036303630364</v>
      </c>
      <c r="I261" s="20">
        <f>F261*G261*H261/1000</f>
        <v>324.16755211819589</v>
      </c>
      <c r="J261"/>
      <c r="K261"/>
      <c r="L261"/>
      <c r="M261"/>
      <c r="N261"/>
      <c r="O261"/>
      <c r="P261"/>
      <c r="Q261"/>
      <c r="R261"/>
      <c r="S261"/>
      <c r="T261"/>
      <c r="U261"/>
      <c r="V261"/>
      <c r="W261"/>
      <c r="X261"/>
      <c r="Y261"/>
      <c r="Z261"/>
      <c r="AA261"/>
      <c r="AB261"/>
      <c r="AC261"/>
      <c r="AD261"/>
      <c r="AE261"/>
      <c r="AF261"/>
      <c r="AG261"/>
      <c r="AH261"/>
      <c r="AI261"/>
    </row>
    <row r="262" spans="1:35" s="3" customFormat="1" ht="15.75" customHeight="1" x14ac:dyDescent="0.25">
      <c r="A262" s="18" t="s">
        <v>320</v>
      </c>
      <c r="B262" s="17" t="s">
        <v>292</v>
      </c>
      <c r="C262" s="20">
        <f>C263+C264</f>
        <v>1.0349999999999999</v>
      </c>
      <c r="D262" s="20">
        <f t="shared" ref="D262:E262" si="91">D263+D264</f>
        <v>0.45500000000000002</v>
      </c>
      <c r="E262" s="20">
        <f t="shared" si="91"/>
        <v>0</v>
      </c>
      <c r="F262" s="20">
        <f t="shared" si="90"/>
        <v>0.49666666666666665</v>
      </c>
      <c r="G262" s="20" t="s">
        <v>15</v>
      </c>
      <c r="H262" s="20" t="s">
        <v>15</v>
      </c>
      <c r="I262" s="20">
        <v>0</v>
      </c>
      <c r="J262"/>
      <c r="K262"/>
      <c r="L262"/>
      <c r="M262"/>
      <c r="N262"/>
      <c r="O262"/>
      <c r="P262"/>
      <c r="Q262"/>
      <c r="R262"/>
      <c r="S262"/>
      <c r="T262"/>
      <c r="U262"/>
      <c r="V262"/>
      <c r="W262"/>
      <c r="X262"/>
      <c r="Y262"/>
      <c r="Z262"/>
      <c r="AA262"/>
      <c r="AB262"/>
      <c r="AC262"/>
      <c r="AD262"/>
      <c r="AE262"/>
      <c r="AF262"/>
      <c r="AG262"/>
      <c r="AH262"/>
      <c r="AI262"/>
    </row>
    <row r="263" spans="1:35" s="3" customFormat="1" ht="15.75" customHeight="1" x14ac:dyDescent="0.25">
      <c r="A263" s="18" t="s">
        <v>321</v>
      </c>
      <c r="B263" s="17" t="s">
        <v>277</v>
      </c>
      <c r="C263" s="20">
        <v>0</v>
      </c>
      <c r="D263" s="20">
        <v>0</v>
      </c>
      <c r="E263" s="20">
        <v>0</v>
      </c>
      <c r="F263" s="20">
        <f t="shared" si="90"/>
        <v>0</v>
      </c>
      <c r="G263" s="20">
        <v>1916611.12</v>
      </c>
      <c r="H263" s="20">
        <f>6.28/6.06</f>
        <v>1.0363036303630364</v>
      </c>
      <c r="I263" s="20">
        <f>F263*G263*H263/1000</f>
        <v>0</v>
      </c>
      <c r="J263"/>
      <c r="K263"/>
      <c r="L263"/>
      <c r="M263"/>
      <c r="N263"/>
      <c r="O263"/>
      <c r="P263"/>
      <c r="Q263"/>
      <c r="R263"/>
      <c r="S263"/>
      <c r="T263"/>
      <c r="U263"/>
      <c r="V263"/>
      <c r="W263"/>
      <c r="X263"/>
      <c r="Y263"/>
      <c r="Z263"/>
      <c r="AA263"/>
      <c r="AB263"/>
      <c r="AC263"/>
      <c r="AD263"/>
      <c r="AE263"/>
      <c r="AF263"/>
      <c r="AG263"/>
      <c r="AH263"/>
      <c r="AI263"/>
    </row>
    <row r="264" spans="1:35" s="3" customFormat="1" ht="15.75" customHeight="1" x14ac:dyDescent="0.25">
      <c r="A264" s="18" t="s">
        <v>322</v>
      </c>
      <c r="B264" s="17" t="s">
        <v>279</v>
      </c>
      <c r="C264" s="20">
        <v>1.0349999999999999</v>
      </c>
      <c r="D264" s="20">
        <v>0.45500000000000002</v>
      </c>
      <c r="E264" s="20">
        <v>0</v>
      </c>
      <c r="F264" s="20">
        <f t="shared" si="90"/>
        <v>0.49666666666666665</v>
      </c>
      <c r="G264" s="20">
        <v>1102600.68</v>
      </c>
      <c r="H264" s="20">
        <f>6.28/6.06</f>
        <v>1.0363036303630364</v>
      </c>
      <c r="I264" s="20">
        <f>F264*G264*H264/1000</f>
        <v>567.50578013729375</v>
      </c>
      <c r="J264"/>
      <c r="K264"/>
      <c r="L264"/>
      <c r="M264"/>
      <c r="N264"/>
      <c r="O264"/>
      <c r="P264"/>
      <c r="Q264"/>
      <c r="R264"/>
      <c r="S264"/>
      <c r="T264"/>
      <c r="U264"/>
      <c r="V264"/>
      <c r="W264"/>
      <c r="X264"/>
      <c r="Y264"/>
      <c r="Z264"/>
      <c r="AA264"/>
      <c r="AB264"/>
      <c r="AC264"/>
      <c r="AD264"/>
      <c r="AE264"/>
      <c r="AF264"/>
      <c r="AG264"/>
      <c r="AH264"/>
      <c r="AI264"/>
    </row>
    <row r="265" spans="1:35" s="3" customFormat="1" ht="47.25" customHeight="1" x14ac:dyDescent="0.25">
      <c r="A265" s="18" t="s">
        <v>323</v>
      </c>
      <c r="B265" s="17" t="s">
        <v>307</v>
      </c>
      <c r="C265" s="20">
        <f>C266+C267</f>
        <v>0</v>
      </c>
      <c r="D265" s="20">
        <f t="shared" ref="D265:E265" si="92">D266+D267</f>
        <v>0</v>
      </c>
      <c r="E265" s="20">
        <f t="shared" si="92"/>
        <v>0.98499999999999999</v>
      </c>
      <c r="F265" s="20">
        <f t="shared" si="90"/>
        <v>0.32833333333333331</v>
      </c>
      <c r="G265" s="20" t="s">
        <v>15</v>
      </c>
      <c r="H265" s="20" t="s">
        <v>15</v>
      </c>
      <c r="I265" s="20">
        <v>0</v>
      </c>
      <c r="J265"/>
      <c r="K265"/>
      <c r="L265"/>
      <c r="M265"/>
      <c r="N265"/>
      <c r="O265"/>
      <c r="P265"/>
      <c r="Q265"/>
      <c r="R265"/>
      <c r="S265"/>
      <c r="T265"/>
      <c r="U265"/>
      <c r="V265"/>
      <c r="W265"/>
      <c r="X265"/>
      <c r="Y265"/>
      <c r="Z265"/>
      <c r="AA265"/>
      <c r="AB265"/>
      <c r="AC265"/>
      <c r="AD265"/>
      <c r="AE265"/>
      <c r="AF265"/>
      <c r="AG265"/>
      <c r="AH265"/>
      <c r="AI265"/>
    </row>
    <row r="266" spans="1:35" s="3" customFormat="1" ht="15.75" customHeight="1" x14ac:dyDescent="0.25">
      <c r="A266" s="18" t="s">
        <v>324</v>
      </c>
      <c r="B266" s="17" t="s">
        <v>277</v>
      </c>
      <c r="C266" s="20">
        <v>0</v>
      </c>
      <c r="D266" s="20">
        <v>0</v>
      </c>
      <c r="E266" s="20">
        <v>0.98499999999999999</v>
      </c>
      <c r="F266" s="20">
        <f t="shared" si="90"/>
        <v>0.32833333333333331</v>
      </c>
      <c r="G266" s="20">
        <v>2887984.61</v>
      </c>
      <c r="H266" s="20">
        <f>6.28/6.06</f>
        <v>1.0363036303630364</v>
      </c>
      <c r="I266" s="20">
        <f>F266*G266*H266/1000</f>
        <v>982.645500579648</v>
      </c>
      <c r="J266"/>
      <c r="K266"/>
      <c r="L266"/>
      <c r="M266"/>
      <c r="N266"/>
      <c r="O266"/>
      <c r="P266"/>
      <c r="Q266"/>
      <c r="R266"/>
      <c r="S266"/>
      <c r="T266"/>
      <c r="U266"/>
      <c r="V266"/>
      <c r="W266"/>
      <c r="X266"/>
      <c r="Y266"/>
      <c r="Z266"/>
      <c r="AA266"/>
      <c r="AB266"/>
      <c r="AC266"/>
      <c r="AD266"/>
      <c r="AE266"/>
      <c r="AF266"/>
      <c r="AG266"/>
      <c r="AH266"/>
      <c r="AI266"/>
    </row>
    <row r="267" spans="1:35" s="3" customFormat="1" ht="15.75" customHeight="1" x14ac:dyDescent="0.25">
      <c r="A267" s="18" t="s">
        <v>325</v>
      </c>
      <c r="B267" s="17" t="s">
        <v>279</v>
      </c>
      <c r="C267" s="20">
        <v>0</v>
      </c>
      <c r="D267" s="20">
        <v>0</v>
      </c>
      <c r="E267" s="20">
        <v>0</v>
      </c>
      <c r="F267" s="20">
        <f t="shared" si="90"/>
        <v>0</v>
      </c>
      <c r="G267" s="20">
        <v>0</v>
      </c>
      <c r="H267" s="20">
        <f>6.28/6.06</f>
        <v>1.0363036303630364</v>
      </c>
      <c r="I267" s="20">
        <f>F267*G267*H267/1000</f>
        <v>0</v>
      </c>
      <c r="J267"/>
      <c r="K267"/>
      <c r="L267"/>
      <c r="M267"/>
      <c r="N267"/>
      <c r="O267"/>
      <c r="P267"/>
      <c r="Q267"/>
      <c r="R267"/>
      <c r="S267"/>
      <c r="T267"/>
      <c r="U267"/>
      <c r="V267"/>
      <c r="W267"/>
      <c r="X267"/>
      <c r="Y267"/>
      <c r="Z267"/>
      <c r="AA267"/>
      <c r="AB267"/>
      <c r="AC267"/>
      <c r="AD267"/>
      <c r="AE267"/>
      <c r="AF267"/>
      <c r="AG267"/>
      <c r="AH267"/>
      <c r="AI267"/>
    </row>
    <row r="268" spans="1:35" s="3" customFormat="1" ht="15.75" customHeight="1" x14ac:dyDescent="0.25">
      <c r="A268" s="18" t="s">
        <v>326</v>
      </c>
      <c r="B268" s="17" t="s">
        <v>311</v>
      </c>
      <c r="C268" s="20">
        <f>C269+C270</f>
        <v>0</v>
      </c>
      <c r="D268" s="20">
        <f t="shared" ref="D268:E268" si="93">D269+D270</f>
        <v>0</v>
      </c>
      <c r="E268" s="20">
        <f t="shared" si="93"/>
        <v>0</v>
      </c>
      <c r="F268" s="20">
        <f t="shared" si="90"/>
        <v>0</v>
      </c>
      <c r="G268" s="20" t="s">
        <v>15</v>
      </c>
      <c r="H268" s="20" t="s">
        <v>15</v>
      </c>
      <c r="I268" s="20">
        <v>0</v>
      </c>
      <c r="J268"/>
      <c r="K268"/>
      <c r="L268"/>
      <c r="M268"/>
      <c r="N268"/>
      <c r="O268"/>
      <c r="P268"/>
      <c r="Q268"/>
      <c r="R268"/>
      <c r="S268"/>
      <c r="T268"/>
      <c r="U268"/>
      <c r="V268"/>
      <c r="W268"/>
      <c r="X268"/>
      <c r="Y268"/>
      <c r="Z268"/>
      <c r="AA268"/>
      <c r="AB268"/>
      <c r="AC268"/>
      <c r="AD268"/>
      <c r="AE268"/>
      <c r="AF268"/>
      <c r="AG268"/>
      <c r="AH268"/>
      <c r="AI268"/>
    </row>
    <row r="269" spans="1:35" s="3" customFormat="1" ht="15.75" customHeight="1" x14ac:dyDescent="0.25">
      <c r="A269" s="18" t="s">
        <v>327</v>
      </c>
      <c r="B269" s="17" t="s">
        <v>277</v>
      </c>
      <c r="C269" s="20">
        <v>0</v>
      </c>
      <c r="D269" s="20">
        <v>0</v>
      </c>
      <c r="E269" s="20">
        <v>0</v>
      </c>
      <c r="F269" s="20">
        <f t="shared" si="90"/>
        <v>0</v>
      </c>
      <c r="G269" s="20">
        <v>3767295.73</v>
      </c>
      <c r="H269" s="20">
        <f>6.28/6.06</f>
        <v>1.0363036303630364</v>
      </c>
      <c r="I269" s="20">
        <f>F269*G269*H269/1000</f>
        <v>0</v>
      </c>
      <c r="J269"/>
      <c r="K269"/>
      <c r="L269"/>
      <c r="M269"/>
      <c r="N269"/>
      <c r="O269"/>
      <c r="P269"/>
      <c r="Q269"/>
      <c r="R269"/>
      <c r="S269"/>
      <c r="T269"/>
      <c r="U269"/>
      <c r="V269"/>
      <c r="W269"/>
      <c r="X269"/>
      <c r="Y269"/>
      <c r="Z269"/>
      <c r="AA269"/>
      <c r="AB269"/>
      <c r="AC269"/>
      <c r="AD269"/>
      <c r="AE269"/>
      <c r="AF269"/>
      <c r="AG269"/>
      <c r="AH269"/>
      <c r="AI269"/>
    </row>
    <row r="270" spans="1:35" s="3" customFormat="1" ht="15.75" customHeight="1" x14ac:dyDescent="0.25">
      <c r="A270" s="18" t="s">
        <v>328</v>
      </c>
      <c r="B270" s="17" t="s">
        <v>279</v>
      </c>
      <c r="C270" s="20">
        <v>0</v>
      </c>
      <c r="D270" s="20">
        <v>0</v>
      </c>
      <c r="E270" s="20">
        <v>0</v>
      </c>
      <c r="F270" s="20">
        <f t="shared" si="90"/>
        <v>0</v>
      </c>
      <c r="G270" s="20">
        <v>6405003.7300000004</v>
      </c>
      <c r="H270" s="20">
        <f>6.28/6.06</f>
        <v>1.0363036303630364</v>
      </c>
      <c r="I270" s="20">
        <f>F270*G270*H270/1000</f>
        <v>0</v>
      </c>
      <c r="J270"/>
      <c r="K270"/>
      <c r="L270"/>
      <c r="M270"/>
      <c r="N270"/>
      <c r="O270"/>
      <c r="P270"/>
      <c r="Q270"/>
      <c r="R270"/>
      <c r="S270"/>
      <c r="T270"/>
      <c r="U270"/>
      <c r="V270"/>
      <c r="W270"/>
      <c r="X270"/>
      <c r="Y270"/>
      <c r="Z270"/>
      <c r="AA270"/>
      <c r="AB270"/>
      <c r="AC270"/>
      <c r="AD270"/>
      <c r="AE270"/>
      <c r="AF270"/>
      <c r="AG270"/>
      <c r="AH270"/>
      <c r="AI270"/>
    </row>
    <row r="271" spans="1:35" s="3" customFormat="1" ht="15.75" customHeight="1" x14ac:dyDescent="0.25">
      <c r="A271" s="18" t="s">
        <v>329</v>
      </c>
      <c r="B271" s="17" t="s">
        <v>96</v>
      </c>
      <c r="C271" s="20">
        <v>0</v>
      </c>
      <c r="D271" s="20">
        <v>0</v>
      </c>
      <c r="E271" s="20">
        <v>0</v>
      </c>
      <c r="F271" s="20">
        <v>0</v>
      </c>
      <c r="G271" s="20" t="s">
        <v>15</v>
      </c>
      <c r="H271" s="20" t="s">
        <v>15</v>
      </c>
      <c r="I271" s="20">
        <v>0</v>
      </c>
      <c r="J271"/>
      <c r="K271"/>
      <c r="L271"/>
      <c r="M271"/>
      <c r="N271"/>
      <c r="O271"/>
      <c r="P271"/>
      <c r="Q271"/>
      <c r="R271"/>
      <c r="S271"/>
      <c r="T271"/>
      <c r="U271"/>
      <c r="V271"/>
      <c r="W271"/>
      <c r="X271"/>
      <c r="Y271"/>
      <c r="Z271"/>
      <c r="AA271"/>
      <c r="AB271"/>
      <c r="AC271"/>
      <c r="AD271"/>
      <c r="AE271"/>
      <c r="AF271"/>
      <c r="AG271"/>
      <c r="AH271"/>
      <c r="AI271"/>
    </row>
    <row r="272" spans="1:35" s="3" customFormat="1" ht="15.75" customHeight="1" x14ac:dyDescent="0.25">
      <c r="A272" s="18" t="s">
        <v>330</v>
      </c>
      <c r="B272" s="17" t="s">
        <v>331</v>
      </c>
      <c r="C272" s="20">
        <v>0</v>
      </c>
      <c r="D272" s="20">
        <v>0</v>
      </c>
      <c r="E272" s="20">
        <v>0</v>
      </c>
      <c r="F272" s="20">
        <v>0</v>
      </c>
      <c r="G272" s="20">
        <v>0</v>
      </c>
      <c r="H272" s="20" t="s">
        <v>15</v>
      </c>
      <c r="I272" s="20">
        <v>0</v>
      </c>
      <c r="J272"/>
      <c r="K272"/>
      <c r="L272"/>
      <c r="M272"/>
      <c r="N272"/>
      <c r="O272"/>
      <c r="P272"/>
      <c r="Q272"/>
      <c r="R272"/>
      <c r="S272"/>
      <c r="T272"/>
      <c r="U272"/>
      <c r="V272"/>
      <c r="W272"/>
      <c r="X272"/>
      <c r="Y272"/>
      <c r="Z272"/>
      <c r="AA272"/>
      <c r="AB272"/>
      <c r="AC272"/>
      <c r="AD272"/>
      <c r="AE272"/>
      <c r="AF272"/>
      <c r="AG272"/>
      <c r="AH272"/>
      <c r="AI272"/>
    </row>
    <row r="273" spans="1:35" s="3" customFormat="1" ht="15.75" customHeight="1" x14ac:dyDescent="0.25">
      <c r="A273" s="18" t="s">
        <v>332</v>
      </c>
      <c r="B273" s="17" t="s">
        <v>333</v>
      </c>
      <c r="C273" s="20">
        <v>0</v>
      </c>
      <c r="D273" s="20">
        <v>0</v>
      </c>
      <c r="E273" s="20">
        <v>0</v>
      </c>
      <c r="F273" s="20">
        <v>0</v>
      </c>
      <c r="G273" s="20">
        <v>0</v>
      </c>
      <c r="H273" s="20" t="s">
        <v>15</v>
      </c>
      <c r="I273" s="20">
        <v>0</v>
      </c>
      <c r="J273"/>
      <c r="K273"/>
      <c r="L273"/>
      <c r="M273"/>
      <c r="N273"/>
      <c r="O273"/>
      <c r="P273"/>
      <c r="Q273"/>
      <c r="R273"/>
      <c r="S273"/>
      <c r="T273"/>
      <c r="U273"/>
      <c r="V273"/>
      <c r="W273"/>
      <c r="X273"/>
      <c r="Y273"/>
      <c r="Z273"/>
      <c r="AA273"/>
      <c r="AB273"/>
      <c r="AC273"/>
      <c r="AD273"/>
      <c r="AE273"/>
      <c r="AF273"/>
      <c r="AG273"/>
      <c r="AH273"/>
      <c r="AI273"/>
    </row>
    <row r="274" spans="1:35" s="3" customFormat="1" ht="15.75" customHeight="1" x14ac:dyDescent="0.25">
      <c r="A274" s="18" t="s">
        <v>334</v>
      </c>
      <c r="B274" s="17" t="s">
        <v>120</v>
      </c>
      <c r="C274" s="20">
        <f>C275+C317</f>
        <v>1629.3600000000001</v>
      </c>
      <c r="D274" s="20">
        <f>D275+D317</f>
        <v>1638.66</v>
      </c>
      <c r="E274" s="20">
        <f>E275+E317</f>
        <v>2446.63</v>
      </c>
      <c r="F274" s="20">
        <f>F275+F317</f>
        <v>1904.8833333333334</v>
      </c>
      <c r="G274" s="20" t="s">
        <v>15</v>
      </c>
      <c r="H274" s="20" t="s">
        <v>15</v>
      </c>
      <c r="I274" s="20">
        <f>I275+I317</f>
        <v>12178.196462101585</v>
      </c>
      <c r="J274"/>
      <c r="K274"/>
      <c r="L274"/>
      <c r="M274"/>
      <c r="N274"/>
      <c r="O274"/>
      <c r="P274"/>
      <c r="Q274"/>
      <c r="R274"/>
      <c r="S274"/>
      <c r="T274"/>
      <c r="U274"/>
      <c r="V274"/>
      <c r="W274"/>
      <c r="X274"/>
      <c r="Y274"/>
      <c r="Z274"/>
      <c r="AA274"/>
      <c r="AB274"/>
      <c r="AC274"/>
      <c r="AD274"/>
      <c r="AE274"/>
      <c r="AF274"/>
      <c r="AG274"/>
      <c r="AH274"/>
      <c r="AI274"/>
    </row>
    <row r="275" spans="1:35" s="3" customFormat="1" ht="15.75" customHeight="1" x14ac:dyDescent="0.25">
      <c r="A275" s="18" t="s">
        <v>335</v>
      </c>
      <c r="B275" s="17" t="s">
        <v>123</v>
      </c>
      <c r="C275" s="20">
        <f>C276+C286+C296+C306+C310</f>
        <v>1582.8600000000001</v>
      </c>
      <c r="D275" s="20">
        <f t="shared" ref="D275" si="94">D276+D286+D296+D306+D310</f>
        <v>1415.46</v>
      </c>
      <c r="E275" s="20">
        <f>E276+E286+E296+E306+E310</f>
        <v>1802.14</v>
      </c>
      <c r="F275" s="20">
        <f>IFERROR(AVERAGE(C275:E275),0)</f>
        <v>1600.1533333333334</v>
      </c>
      <c r="G275" s="20" t="s">
        <v>15</v>
      </c>
      <c r="H275" s="20" t="s">
        <v>15</v>
      </c>
      <c r="I275" s="20">
        <f>SUM(I276:I316)</f>
        <v>11412.893093687337</v>
      </c>
      <c r="J275"/>
      <c r="K275"/>
      <c r="L275"/>
      <c r="M275"/>
      <c r="N275"/>
      <c r="O275"/>
      <c r="P275"/>
      <c r="Q275"/>
      <c r="R275"/>
      <c r="S275"/>
      <c r="T275"/>
      <c r="U275"/>
      <c r="V275"/>
      <c r="W275"/>
      <c r="X275"/>
      <c r="Y275"/>
      <c r="Z275"/>
      <c r="AA275"/>
      <c r="AB275"/>
      <c r="AC275"/>
      <c r="AD275"/>
      <c r="AE275"/>
      <c r="AF275"/>
      <c r="AG275"/>
      <c r="AH275"/>
      <c r="AI275"/>
    </row>
    <row r="276" spans="1:35" s="3" customFormat="1" ht="15.75" customHeight="1" x14ac:dyDescent="0.25">
      <c r="A276" s="18" t="s">
        <v>336</v>
      </c>
      <c r="B276" s="17" t="s">
        <v>337</v>
      </c>
      <c r="C276" s="20">
        <f>C277+C280+C283</f>
        <v>673.32</v>
      </c>
      <c r="D276" s="20">
        <f t="shared" ref="D276:E276" si="95">D277+D280+D283</f>
        <v>535.68000000000006</v>
      </c>
      <c r="E276" s="20">
        <f t="shared" si="95"/>
        <v>700.19</v>
      </c>
      <c r="F276" s="20">
        <f>IFERROR(AVERAGE(C276:E276),0)</f>
        <v>636.39666666666665</v>
      </c>
      <c r="G276" s="20" t="s">
        <v>15</v>
      </c>
      <c r="H276" s="20" t="s">
        <v>15</v>
      </c>
      <c r="I276" s="20">
        <v>0</v>
      </c>
      <c r="J276"/>
      <c r="K276"/>
      <c r="L276"/>
      <c r="M276"/>
      <c r="N276"/>
      <c r="O276"/>
      <c r="P276"/>
      <c r="Q276"/>
      <c r="R276"/>
      <c r="S276"/>
      <c r="T276"/>
      <c r="U276"/>
      <c r="V276"/>
      <c r="W276"/>
      <c r="X276"/>
      <c r="Y276"/>
      <c r="Z276"/>
      <c r="AA276"/>
      <c r="AB276"/>
      <c r="AC276"/>
      <c r="AD276"/>
      <c r="AE276"/>
      <c r="AF276"/>
      <c r="AG276"/>
      <c r="AH276"/>
      <c r="AI276"/>
    </row>
    <row r="277" spans="1:35" s="3" customFormat="1" ht="15.75" customHeight="1" x14ac:dyDescent="0.25">
      <c r="A277" s="18" t="s">
        <v>338</v>
      </c>
      <c r="B277" s="17" t="s">
        <v>339</v>
      </c>
      <c r="C277" s="20">
        <f>C278+C279</f>
        <v>153.44999999999999</v>
      </c>
      <c r="D277" s="20">
        <f t="shared" ref="D277:E277" si="96">D278+D279</f>
        <v>93</v>
      </c>
      <c r="E277" s="20">
        <f t="shared" si="96"/>
        <v>0</v>
      </c>
      <c r="F277" s="20">
        <f t="shared" ref="F277:F340" si="97">IFERROR(AVERAGE(C277:E277),0)</f>
        <v>82.149999999999991</v>
      </c>
      <c r="G277" s="20" t="s">
        <v>15</v>
      </c>
      <c r="H277" s="20" t="s">
        <v>15</v>
      </c>
      <c r="I277" s="20">
        <v>0</v>
      </c>
      <c r="J277"/>
      <c r="K277"/>
      <c r="L277"/>
      <c r="M277"/>
      <c r="N277"/>
      <c r="O277"/>
      <c r="P277"/>
      <c r="Q277"/>
      <c r="R277"/>
      <c r="S277"/>
      <c r="T277"/>
      <c r="U277"/>
      <c r="V277"/>
      <c r="W277"/>
      <c r="X277"/>
      <c r="Y277"/>
      <c r="Z277"/>
      <c r="AA277"/>
      <c r="AB277"/>
      <c r="AC277"/>
      <c r="AD277"/>
      <c r="AE277"/>
      <c r="AF277"/>
      <c r="AG277"/>
      <c r="AH277"/>
      <c r="AI277"/>
    </row>
    <row r="278" spans="1:35" s="3" customFormat="1" ht="15.75" customHeight="1" x14ac:dyDescent="0.25">
      <c r="A278" s="18" t="s">
        <v>340</v>
      </c>
      <c r="B278" s="17" t="s">
        <v>277</v>
      </c>
      <c r="C278" s="20">
        <v>0</v>
      </c>
      <c r="D278" s="20">
        <v>0</v>
      </c>
      <c r="E278" s="20">
        <v>0</v>
      </c>
      <c r="F278" s="20">
        <f t="shared" si="97"/>
        <v>0</v>
      </c>
      <c r="G278" s="20">
        <v>2335.89</v>
      </c>
      <c r="H278" s="20">
        <f>7.86/7.58</f>
        <v>1.0369393139841689</v>
      </c>
      <c r="I278" s="20">
        <f>F278*G278*H278/1000</f>
        <v>0</v>
      </c>
      <c r="J278"/>
      <c r="K278"/>
      <c r="L278"/>
      <c r="M278"/>
      <c r="N278"/>
      <c r="O278"/>
      <c r="P278"/>
      <c r="Q278"/>
      <c r="R278"/>
      <c r="S278"/>
      <c r="T278"/>
      <c r="U278"/>
      <c r="V278"/>
      <c r="W278"/>
      <c r="X278"/>
      <c r="Y278"/>
      <c r="Z278"/>
      <c r="AA278"/>
      <c r="AB278"/>
      <c r="AC278"/>
      <c r="AD278"/>
      <c r="AE278"/>
      <c r="AF278"/>
      <c r="AG278"/>
      <c r="AH278"/>
      <c r="AI278"/>
    </row>
    <row r="279" spans="1:35" s="3" customFormat="1" ht="15.75" customHeight="1" x14ac:dyDescent="0.25">
      <c r="A279" s="18" t="s">
        <v>341</v>
      </c>
      <c r="B279" s="17" t="s">
        <v>279</v>
      </c>
      <c r="C279" s="20">
        <v>153.44999999999999</v>
      </c>
      <c r="D279" s="20">
        <v>93</v>
      </c>
      <c r="E279" s="20">
        <v>0</v>
      </c>
      <c r="F279" s="20">
        <f t="shared" si="97"/>
        <v>82.149999999999991</v>
      </c>
      <c r="G279" s="20">
        <v>8694.57</v>
      </c>
      <c r="H279" s="20">
        <f>7.86/7.58</f>
        <v>1.0369393139841689</v>
      </c>
      <c r="I279" s="20">
        <f>F279*G279*H279/1000</f>
        <v>740.64316021503953</v>
      </c>
      <c r="J279"/>
      <c r="K279"/>
      <c r="L279"/>
      <c r="M279"/>
      <c r="N279"/>
      <c r="O279"/>
      <c r="P279"/>
      <c r="Q279"/>
      <c r="R279"/>
      <c r="S279"/>
      <c r="T279"/>
      <c r="U279"/>
      <c r="V279"/>
      <c r="W279"/>
      <c r="X279"/>
      <c r="Y279"/>
      <c r="Z279"/>
      <c r="AA279"/>
      <c r="AB279"/>
      <c r="AC279"/>
      <c r="AD279"/>
      <c r="AE279"/>
      <c r="AF279"/>
      <c r="AG279"/>
      <c r="AH279"/>
      <c r="AI279"/>
    </row>
    <row r="280" spans="1:35" s="3" customFormat="1" ht="15.75" customHeight="1" x14ac:dyDescent="0.25">
      <c r="A280" s="18" t="s">
        <v>342</v>
      </c>
      <c r="B280" s="17" t="s">
        <v>343</v>
      </c>
      <c r="C280" s="20">
        <f>C281+C282</f>
        <v>51.150000000000006</v>
      </c>
      <c r="D280" s="20">
        <f t="shared" ref="D280:E280" si="98">D281+D282</f>
        <v>65.099999999999994</v>
      </c>
      <c r="E280" s="20">
        <f t="shared" si="98"/>
        <v>93</v>
      </c>
      <c r="F280" s="20">
        <f t="shared" si="97"/>
        <v>69.75</v>
      </c>
      <c r="G280" s="20" t="s">
        <v>15</v>
      </c>
      <c r="H280" s="20" t="s">
        <v>15</v>
      </c>
      <c r="I280" s="20">
        <v>0</v>
      </c>
      <c r="J280"/>
      <c r="K280"/>
      <c r="L280"/>
      <c r="M280"/>
      <c r="N280"/>
      <c r="O280"/>
      <c r="P280"/>
      <c r="Q280"/>
      <c r="R280"/>
      <c r="S280"/>
      <c r="T280"/>
      <c r="U280"/>
      <c r="V280"/>
      <c r="W280"/>
      <c r="X280"/>
      <c r="Y280"/>
      <c r="Z280"/>
      <c r="AA280"/>
      <c r="AB280"/>
      <c r="AC280"/>
      <c r="AD280"/>
      <c r="AE280"/>
      <c r="AF280"/>
      <c r="AG280"/>
      <c r="AH280"/>
      <c r="AI280"/>
    </row>
    <row r="281" spans="1:35" s="3" customFormat="1" ht="15.75" customHeight="1" x14ac:dyDescent="0.25">
      <c r="A281" s="18" t="s">
        <v>344</v>
      </c>
      <c r="B281" s="17" t="s">
        <v>277</v>
      </c>
      <c r="C281" s="20">
        <v>0</v>
      </c>
      <c r="D281" s="20">
        <v>23.25</v>
      </c>
      <c r="E281" s="20">
        <v>0</v>
      </c>
      <c r="F281" s="20">
        <f t="shared" si="97"/>
        <v>7.75</v>
      </c>
      <c r="G281" s="20">
        <v>10239.58</v>
      </c>
      <c r="H281" s="20">
        <f>7.86/7.58</f>
        <v>1.0369393139841689</v>
      </c>
      <c r="I281" s="20">
        <f>F281*G281*H281/1000</f>
        <v>82.288128720316635</v>
      </c>
      <c r="J281"/>
      <c r="K281"/>
      <c r="L281"/>
      <c r="M281"/>
      <c r="N281"/>
      <c r="O281"/>
      <c r="P281"/>
      <c r="Q281"/>
      <c r="R281"/>
      <c r="S281"/>
      <c r="T281"/>
      <c r="U281"/>
      <c r="V281"/>
      <c r="W281"/>
      <c r="X281"/>
      <c r="Y281"/>
      <c r="Z281"/>
      <c r="AA281"/>
      <c r="AB281"/>
      <c r="AC281"/>
      <c r="AD281"/>
      <c r="AE281"/>
      <c r="AF281"/>
      <c r="AG281"/>
      <c r="AH281"/>
      <c r="AI281"/>
    </row>
    <row r="282" spans="1:35" s="3" customFormat="1" ht="15.75" customHeight="1" x14ac:dyDescent="0.25">
      <c r="A282" s="18" t="s">
        <v>345</v>
      </c>
      <c r="B282" s="17" t="s">
        <v>279</v>
      </c>
      <c r="C282" s="20">
        <v>51.150000000000006</v>
      </c>
      <c r="D282" s="20">
        <v>41.85</v>
      </c>
      <c r="E282" s="20">
        <v>93</v>
      </c>
      <c r="F282" s="20">
        <f t="shared" si="97"/>
        <v>62</v>
      </c>
      <c r="G282" s="20">
        <v>11749.44</v>
      </c>
      <c r="H282" s="20">
        <f>7.86/7.58</f>
        <v>1.0369393139841689</v>
      </c>
      <c r="I282" s="20">
        <f>F282*G282*H282/1000</f>
        <v>755.3742877044856</v>
      </c>
      <c r="J282"/>
      <c r="K282"/>
      <c r="L282"/>
      <c r="M282"/>
      <c r="N282"/>
      <c r="O282"/>
      <c r="P282"/>
      <c r="Q282"/>
      <c r="R282"/>
      <c r="S282"/>
      <c r="T282"/>
      <c r="U282"/>
      <c r="V282"/>
      <c r="W282"/>
      <c r="X282"/>
      <c r="Y282"/>
      <c r="Z282"/>
      <c r="AA282"/>
      <c r="AB282"/>
      <c r="AC282"/>
      <c r="AD282"/>
      <c r="AE282"/>
      <c r="AF282"/>
      <c r="AG282"/>
      <c r="AH282"/>
      <c r="AI282"/>
    </row>
    <row r="283" spans="1:35" s="3" customFormat="1" ht="15.75" customHeight="1" x14ac:dyDescent="0.25">
      <c r="A283" s="18" t="s">
        <v>346</v>
      </c>
      <c r="B283" s="17" t="s">
        <v>347</v>
      </c>
      <c r="C283" s="20">
        <f>C284+C285</f>
        <v>468.72</v>
      </c>
      <c r="D283" s="20">
        <f t="shared" ref="D283:E283" si="99">D284+D285</f>
        <v>377.58000000000004</v>
      </c>
      <c r="E283" s="20">
        <f t="shared" si="99"/>
        <v>607.19000000000005</v>
      </c>
      <c r="F283" s="20">
        <f t="shared" si="97"/>
        <v>484.49666666666673</v>
      </c>
      <c r="G283" s="20" t="s">
        <v>15</v>
      </c>
      <c r="H283" s="20" t="s">
        <v>15</v>
      </c>
      <c r="I283" s="20">
        <v>0</v>
      </c>
      <c r="J283"/>
      <c r="K283"/>
      <c r="L283"/>
      <c r="M283"/>
      <c r="N283"/>
      <c r="O283"/>
      <c r="P283"/>
      <c r="Q283"/>
      <c r="R283"/>
      <c r="S283"/>
      <c r="T283"/>
      <c r="U283"/>
      <c r="V283"/>
      <c r="W283"/>
      <c r="X283"/>
      <c r="Y283"/>
      <c r="Z283"/>
      <c r="AA283"/>
      <c r="AB283"/>
      <c r="AC283"/>
      <c r="AD283"/>
      <c r="AE283"/>
      <c r="AF283"/>
      <c r="AG283"/>
      <c r="AH283"/>
      <c r="AI283"/>
    </row>
    <row r="284" spans="1:35" s="3" customFormat="1" ht="15.75" customHeight="1" x14ac:dyDescent="0.25">
      <c r="A284" s="18" t="s">
        <v>348</v>
      </c>
      <c r="B284" s="17" t="s">
        <v>277</v>
      </c>
      <c r="C284" s="20">
        <v>9.3000000000000007</v>
      </c>
      <c r="D284" s="20">
        <v>32.549999999999997</v>
      </c>
      <c r="E284" s="20">
        <v>93</v>
      </c>
      <c r="F284" s="20">
        <f t="shared" si="97"/>
        <v>44.949999999999996</v>
      </c>
      <c r="G284" s="20">
        <v>11542.72</v>
      </c>
      <c r="H284" s="20">
        <f>7.86/7.58</f>
        <v>1.0369393139841689</v>
      </c>
      <c r="I284" s="20">
        <f>F284*G284*H284/1000</f>
        <v>538.01105211609502</v>
      </c>
      <c r="J284"/>
      <c r="K284"/>
      <c r="L284"/>
      <c r="M284"/>
      <c r="N284"/>
      <c r="O284"/>
      <c r="P284"/>
      <c r="Q284"/>
      <c r="R284"/>
      <c r="S284"/>
      <c r="T284"/>
      <c r="U284"/>
      <c r="V284"/>
      <c r="W284"/>
      <c r="X284"/>
      <c r="Y284"/>
      <c r="Z284"/>
      <c r="AA284"/>
      <c r="AB284"/>
      <c r="AC284"/>
      <c r="AD284"/>
      <c r="AE284"/>
      <c r="AF284"/>
      <c r="AG284"/>
      <c r="AH284"/>
      <c r="AI284"/>
    </row>
    <row r="285" spans="1:35" s="3" customFormat="1" ht="31.5" customHeight="1" x14ac:dyDescent="0.25">
      <c r="A285" s="18" t="s">
        <v>349</v>
      </c>
      <c r="B285" s="17" t="s">
        <v>279</v>
      </c>
      <c r="C285" s="20">
        <v>459.42</v>
      </c>
      <c r="D285" s="20">
        <v>345.03000000000003</v>
      </c>
      <c r="E285" s="20">
        <v>514.19000000000005</v>
      </c>
      <c r="F285" s="20">
        <f t="shared" si="97"/>
        <v>439.54666666666668</v>
      </c>
      <c r="G285" s="20">
        <v>10861.63</v>
      </c>
      <c r="H285" s="20">
        <f>7.86/7.58</f>
        <v>1.0369393139841689</v>
      </c>
      <c r="I285" s="20">
        <f>F285*G285*H285/1000</f>
        <v>4950.5486849583122</v>
      </c>
      <c r="J285"/>
      <c r="K285"/>
      <c r="L285"/>
      <c r="M285"/>
      <c r="N285"/>
      <c r="O285"/>
      <c r="P285"/>
      <c r="Q285"/>
      <c r="R285"/>
      <c r="S285"/>
      <c r="T285"/>
      <c r="U285"/>
      <c r="V285"/>
      <c r="W285"/>
      <c r="X285"/>
      <c r="Y285"/>
      <c r="Z285"/>
      <c r="AA285"/>
      <c r="AB285"/>
      <c r="AC285"/>
      <c r="AD285"/>
      <c r="AE285"/>
      <c r="AF285"/>
      <c r="AG285"/>
      <c r="AH285"/>
      <c r="AI285"/>
    </row>
    <row r="286" spans="1:35" s="3" customFormat="1" ht="31.5" customHeight="1" x14ac:dyDescent="0.25">
      <c r="A286" s="18" t="s">
        <v>350</v>
      </c>
      <c r="B286" s="17" t="s">
        <v>351</v>
      </c>
      <c r="C286" s="20">
        <f>C287+C290+C293</f>
        <v>677.04000000000019</v>
      </c>
      <c r="D286" s="20">
        <f t="shared" ref="D286:E286" si="100">D287+D290+D293</f>
        <v>879.78</v>
      </c>
      <c r="E286" s="20">
        <f t="shared" si="100"/>
        <v>953.15</v>
      </c>
      <c r="F286" s="20">
        <f t="shared" si="97"/>
        <v>836.65666666666675</v>
      </c>
      <c r="G286" s="20" t="s">
        <v>15</v>
      </c>
      <c r="H286" s="20" t="s">
        <v>15</v>
      </c>
      <c r="I286" s="20">
        <v>0</v>
      </c>
      <c r="J286"/>
      <c r="K286"/>
      <c r="L286"/>
      <c r="M286"/>
      <c r="N286"/>
      <c r="O286"/>
      <c r="P286"/>
      <c r="Q286"/>
      <c r="R286"/>
      <c r="S286"/>
      <c r="T286"/>
      <c r="U286"/>
      <c r="V286"/>
      <c r="W286"/>
      <c r="X286"/>
      <c r="Y286"/>
      <c r="Z286"/>
      <c r="AA286"/>
      <c r="AB286"/>
      <c r="AC286"/>
      <c r="AD286"/>
      <c r="AE286"/>
      <c r="AF286"/>
      <c r="AG286"/>
      <c r="AH286"/>
      <c r="AI286"/>
    </row>
    <row r="287" spans="1:35" s="3" customFormat="1" ht="15.75" customHeight="1" x14ac:dyDescent="0.25">
      <c r="A287" s="18" t="s">
        <v>352</v>
      </c>
      <c r="B287" s="17" t="s">
        <v>339</v>
      </c>
      <c r="C287" s="20">
        <f>C288+C289</f>
        <v>460.35000000000014</v>
      </c>
      <c r="D287" s="20">
        <f t="shared" ref="D287:E287" si="101">D288+D289</f>
        <v>393.39</v>
      </c>
      <c r="E287" s="20">
        <f t="shared" si="101"/>
        <v>316.2</v>
      </c>
      <c r="F287" s="20">
        <f t="shared" si="97"/>
        <v>389.98</v>
      </c>
      <c r="G287" s="20" t="s">
        <v>15</v>
      </c>
      <c r="H287" s="20" t="s">
        <v>15</v>
      </c>
      <c r="I287" s="20">
        <v>0</v>
      </c>
      <c r="J287"/>
      <c r="K287"/>
      <c r="L287"/>
      <c r="M287"/>
      <c r="N287"/>
      <c r="O287"/>
      <c r="P287"/>
      <c r="Q287"/>
      <c r="R287"/>
      <c r="S287"/>
      <c r="T287"/>
      <c r="U287"/>
      <c r="V287"/>
      <c r="W287"/>
      <c r="X287"/>
      <c r="Y287"/>
      <c r="Z287"/>
      <c r="AA287"/>
      <c r="AB287"/>
      <c r="AC287"/>
      <c r="AD287"/>
      <c r="AE287"/>
      <c r="AF287"/>
      <c r="AG287"/>
      <c r="AH287"/>
      <c r="AI287"/>
    </row>
    <row r="288" spans="1:35" s="3" customFormat="1" ht="15.75" customHeight="1" x14ac:dyDescent="0.25">
      <c r="A288" s="18" t="s">
        <v>353</v>
      </c>
      <c r="B288" s="17" t="s">
        <v>277</v>
      </c>
      <c r="C288" s="20">
        <v>0</v>
      </c>
      <c r="D288" s="20">
        <v>58.59</v>
      </c>
      <c r="E288" s="20">
        <v>93</v>
      </c>
      <c r="F288" s="20">
        <f t="shared" si="97"/>
        <v>50.53</v>
      </c>
      <c r="G288" s="20">
        <v>3293.38</v>
      </c>
      <c r="H288" s="20">
        <f>7.86/7.58</f>
        <v>1.0369393139841689</v>
      </c>
      <c r="I288" s="20">
        <f>F288*G288*H288/1000</f>
        <v>172.56172854934039</v>
      </c>
      <c r="J288"/>
      <c r="K288"/>
      <c r="L288"/>
      <c r="M288"/>
      <c r="N288"/>
      <c r="O288"/>
      <c r="P288"/>
      <c r="Q288"/>
      <c r="R288"/>
      <c r="S288"/>
      <c r="T288"/>
      <c r="U288"/>
      <c r="V288"/>
      <c r="W288"/>
      <c r="X288"/>
      <c r="Y288"/>
      <c r="Z288"/>
      <c r="AA288"/>
      <c r="AB288"/>
      <c r="AC288"/>
      <c r="AD288"/>
      <c r="AE288"/>
      <c r="AF288"/>
      <c r="AG288"/>
      <c r="AH288"/>
      <c r="AI288"/>
    </row>
    <row r="289" spans="1:35" s="3" customFormat="1" ht="15.75" customHeight="1" x14ac:dyDescent="0.25">
      <c r="A289" s="18" t="s">
        <v>354</v>
      </c>
      <c r="B289" s="17" t="s">
        <v>279</v>
      </c>
      <c r="C289" s="20">
        <v>460.35000000000014</v>
      </c>
      <c r="D289" s="20">
        <v>334.8</v>
      </c>
      <c r="E289" s="20">
        <v>223.2</v>
      </c>
      <c r="F289" s="20">
        <f t="shared" si="97"/>
        <v>339.45000000000005</v>
      </c>
      <c r="G289" s="20">
        <v>4391.43</v>
      </c>
      <c r="H289" s="20">
        <f>7.86/7.58</f>
        <v>1.0369393139841689</v>
      </c>
      <c r="I289" s="20">
        <f>F289*G289*H289/1000</f>
        <v>1545.7352744208447</v>
      </c>
      <c r="J289"/>
      <c r="K289"/>
      <c r="L289"/>
      <c r="M289"/>
      <c r="N289"/>
      <c r="O289"/>
      <c r="P289"/>
      <c r="Q289"/>
      <c r="R289"/>
      <c r="S289"/>
      <c r="T289"/>
      <c r="U289"/>
      <c r="V289"/>
      <c r="W289"/>
      <c r="X289"/>
      <c r="Y289"/>
      <c r="Z289"/>
      <c r="AA289"/>
      <c r="AB289"/>
      <c r="AC289"/>
      <c r="AD289"/>
      <c r="AE289"/>
      <c r="AF289"/>
      <c r="AG289"/>
      <c r="AH289"/>
      <c r="AI289"/>
    </row>
    <row r="290" spans="1:35" s="3" customFormat="1" ht="15.75" customHeight="1" x14ac:dyDescent="0.25">
      <c r="A290" s="18" t="s">
        <v>355</v>
      </c>
      <c r="B290" s="17" t="s">
        <v>343</v>
      </c>
      <c r="C290" s="20">
        <f>C291+C292</f>
        <v>0</v>
      </c>
      <c r="D290" s="20">
        <f t="shared" ref="D290:E290" si="102">D291+D292</f>
        <v>356.18999999999994</v>
      </c>
      <c r="E290" s="20">
        <f t="shared" si="102"/>
        <v>470.58000000000004</v>
      </c>
      <c r="F290" s="20">
        <f t="shared" si="97"/>
        <v>275.58999999999997</v>
      </c>
      <c r="G290" s="20" t="s">
        <v>15</v>
      </c>
      <c r="H290" s="20" t="s">
        <v>15</v>
      </c>
      <c r="I290" s="20">
        <v>0</v>
      </c>
      <c r="J290"/>
      <c r="K290"/>
      <c r="L290"/>
      <c r="M290"/>
      <c r="N290"/>
      <c r="O290"/>
      <c r="P290"/>
      <c r="Q290"/>
      <c r="R290"/>
      <c r="S290"/>
      <c r="T290"/>
      <c r="U290"/>
      <c r="V290"/>
      <c r="W290"/>
      <c r="X290"/>
      <c r="Y290"/>
      <c r="Z290"/>
      <c r="AA290"/>
      <c r="AB290"/>
      <c r="AC290"/>
      <c r="AD290"/>
      <c r="AE290"/>
      <c r="AF290"/>
      <c r="AG290"/>
      <c r="AH290"/>
      <c r="AI290"/>
    </row>
    <row r="291" spans="1:35" s="3" customFormat="1" ht="15.75" customHeight="1" x14ac:dyDescent="0.25">
      <c r="A291" s="18" t="s">
        <v>356</v>
      </c>
      <c r="B291" s="17" t="s">
        <v>277</v>
      </c>
      <c r="C291" s="20">
        <v>0</v>
      </c>
      <c r="D291" s="20">
        <v>37.200000000000003</v>
      </c>
      <c r="E291" s="20">
        <v>58.59</v>
      </c>
      <c r="F291" s="20">
        <f t="shared" si="97"/>
        <v>31.930000000000003</v>
      </c>
      <c r="G291" s="20">
        <v>6742.28</v>
      </c>
      <c r="H291" s="20">
        <f>7.86/7.58</f>
        <v>1.0369393139841689</v>
      </c>
      <c r="I291" s="20">
        <f>F291*G291*H291/1000</f>
        <v>223.23333286860162</v>
      </c>
      <c r="J291"/>
      <c r="K291"/>
      <c r="L291"/>
      <c r="M291"/>
      <c r="N291"/>
      <c r="O291"/>
      <c r="P291"/>
      <c r="Q291"/>
      <c r="R291"/>
      <c r="S291"/>
      <c r="T291"/>
      <c r="U291"/>
      <c r="V291"/>
      <c r="W291"/>
      <c r="X291"/>
      <c r="Y291"/>
      <c r="Z291"/>
      <c r="AA291"/>
      <c r="AB291"/>
      <c r="AC291"/>
      <c r="AD291"/>
      <c r="AE291"/>
      <c r="AF291"/>
      <c r="AG291"/>
      <c r="AH291"/>
      <c r="AI291"/>
    </row>
    <row r="292" spans="1:35" s="3" customFormat="1" ht="15.75" customHeight="1" x14ac:dyDescent="0.25">
      <c r="A292" s="18" t="s">
        <v>357</v>
      </c>
      <c r="B292" s="17" t="s">
        <v>279</v>
      </c>
      <c r="C292" s="20">
        <v>0</v>
      </c>
      <c r="D292" s="20">
        <v>318.98999999999995</v>
      </c>
      <c r="E292" s="20">
        <v>411.99</v>
      </c>
      <c r="F292" s="20">
        <f t="shared" si="97"/>
        <v>243.66</v>
      </c>
      <c r="G292" s="20">
        <v>4987.84</v>
      </c>
      <c r="H292" s="20">
        <f>7.86/7.58</f>
        <v>1.0369393139841689</v>
      </c>
      <c r="I292" s="20">
        <f>F292*G292*H292/1000</f>
        <v>1260.2308129266492</v>
      </c>
      <c r="J292"/>
      <c r="K292"/>
      <c r="L292"/>
      <c r="M292"/>
      <c r="N292"/>
      <c r="O292"/>
      <c r="P292"/>
      <c r="Q292"/>
      <c r="R292"/>
      <c r="S292"/>
      <c r="T292"/>
      <c r="U292"/>
      <c r="V292"/>
      <c r="W292"/>
      <c r="X292"/>
      <c r="Y292"/>
      <c r="Z292"/>
      <c r="AA292"/>
      <c r="AB292"/>
      <c r="AC292"/>
      <c r="AD292"/>
      <c r="AE292"/>
      <c r="AF292"/>
      <c r="AG292"/>
      <c r="AH292"/>
      <c r="AI292"/>
    </row>
    <row r="293" spans="1:35" s="3" customFormat="1" ht="15.75" customHeight="1" x14ac:dyDescent="0.25">
      <c r="A293" s="18" t="s">
        <v>358</v>
      </c>
      <c r="B293" s="17" t="s">
        <v>347</v>
      </c>
      <c r="C293" s="20">
        <f>C294+C295</f>
        <v>216.69000000000003</v>
      </c>
      <c r="D293" s="20">
        <f t="shared" ref="D293:E293" si="103">D294+D295</f>
        <v>130.19999999999999</v>
      </c>
      <c r="E293" s="20">
        <f t="shared" si="103"/>
        <v>166.36999999999998</v>
      </c>
      <c r="F293" s="20">
        <f t="shared" si="97"/>
        <v>171.08666666666667</v>
      </c>
      <c r="G293" s="20" t="s">
        <v>15</v>
      </c>
      <c r="H293" s="20" t="s">
        <v>15</v>
      </c>
      <c r="I293" s="20">
        <v>0</v>
      </c>
      <c r="J293"/>
      <c r="K293"/>
      <c r="L293"/>
      <c r="M293"/>
      <c r="N293"/>
      <c r="O293"/>
      <c r="P293"/>
      <c r="Q293"/>
      <c r="R293"/>
      <c r="S293"/>
      <c r="T293"/>
      <c r="U293"/>
      <c r="V293"/>
      <c r="W293"/>
      <c r="X293"/>
      <c r="Y293"/>
      <c r="Z293"/>
      <c r="AA293"/>
      <c r="AB293"/>
      <c r="AC293"/>
      <c r="AD293"/>
      <c r="AE293"/>
      <c r="AF293"/>
      <c r="AG293"/>
      <c r="AH293"/>
      <c r="AI293"/>
    </row>
    <row r="294" spans="1:35" s="3" customFormat="1" ht="15.75" customHeight="1" x14ac:dyDescent="0.25">
      <c r="A294" s="18" t="s">
        <v>359</v>
      </c>
      <c r="B294" s="17" t="s">
        <v>277</v>
      </c>
      <c r="C294" s="20">
        <v>0</v>
      </c>
      <c r="D294" s="20">
        <v>0</v>
      </c>
      <c r="E294" s="20">
        <v>58.59</v>
      </c>
      <c r="F294" s="20">
        <f t="shared" si="97"/>
        <v>19.53</v>
      </c>
      <c r="G294" s="20">
        <v>8271.34</v>
      </c>
      <c r="H294" s="20">
        <f>7.86/7.58</f>
        <v>1.0369393139841689</v>
      </c>
      <c r="I294" s="20">
        <f>F294*G294*H294/1000</f>
        <v>167.50642002269132</v>
      </c>
      <c r="J294"/>
      <c r="K294"/>
      <c r="L294"/>
      <c r="M294"/>
      <c r="N294"/>
      <c r="O294"/>
      <c r="P294"/>
      <c r="Q294"/>
      <c r="R294"/>
      <c r="S294"/>
      <c r="T294"/>
      <c r="U294"/>
      <c r="V294"/>
      <c r="W294"/>
      <c r="X294"/>
      <c r="Y294"/>
      <c r="Z294"/>
      <c r="AA294"/>
      <c r="AB294"/>
      <c r="AC294"/>
      <c r="AD294"/>
      <c r="AE294"/>
      <c r="AF294"/>
      <c r="AG294"/>
      <c r="AH294"/>
      <c r="AI294"/>
    </row>
    <row r="295" spans="1:35" s="3" customFormat="1" ht="15.75" customHeight="1" x14ac:dyDescent="0.25">
      <c r="A295" s="18" t="s">
        <v>360</v>
      </c>
      <c r="B295" s="17" t="s">
        <v>279</v>
      </c>
      <c r="C295" s="20">
        <v>216.69000000000003</v>
      </c>
      <c r="D295" s="20">
        <v>130.19999999999999</v>
      </c>
      <c r="E295" s="20">
        <v>107.77999999999997</v>
      </c>
      <c r="F295" s="20">
        <f t="shared" si="97"/>
        <v>151.55666666666664</v>
      </c>
      <c r="G295" s="20">
        <v>4409.33</v>
      </c>
      <c r="H295" s="20">
        <f>7.86/7.58</f>
        <v>1.0369393139841689</v>
      </c>
      <c r="I295" s="20">
        <f>F295*G295*H295/1000</f>
        <v>692.94854700290239</v>
      </c>
      <c r="J295"/>
      <c r="K295"/>
      <c r="L295"/>
      <c r="M295"/>
      <c r="N295"/>
      <c r="O295"/>
      <c r="P295"/>
      <c r="Q295"/>
      <c r="R295"/>
      <c r="S295"/>
      <c r="T295"/>
      <c r="U295"/>
      <c r="V295"/>
      <c r="W295"/>
      <c r="X295"/>
      <c r="Y295"/>
      <c r="Z295"/>
      <c r="AA295"/>
      <c r="AB295"/>
      <c r="AC295"/>
      <c r="AD295"/>
      <c r="AE295"/>
      <c r="AF295"/>
      <c r="AG295"/>
      <c r="AH295"/>
      <c r="AI295"/>
    </row>
    <row r="296" spans="1:35" s="3" customFormat="1" ht="15.75" customHeight="1" x14ac:dyDescent="0.25">
      <c r="A296" s="18" t="s">
        <v>361</v>
      </c>
      <c r="B296" s="17" t="s">
        <v>362</v>
      </c>
      <c r="C296" s="20">
        <f>C297+C300+C303</f>
        <v>232.5</v>
      </c>
      <c r="D296" s="20">
        <f t="shared" ref="D296:E296" si="104">D297+D300+D303</f>
        <v>0</v>
      </c>
      <c r="E296" s="20">
        <f t="shared" si="104"/>
        <v>148.80000000000001</v>
      </c>
      <c r="F296" s="20">
        <f t="shared" si="97"/>
        <v>127.10000000000001</v>
      </c>
      <c r="G296" s="20" t="s">
        <v>15</v>
      </c>
      <c r="H296" s="20" t="s">
        <v>15</v>
      </c>
      <c r="I296" s="20">
        <v>0</v>
      </c>
      <c r="J296"/>
      <c r="K296"/>
      <c r="L296"/>
      <c r="M296"/>
      <c r="N296"/>
      <c r="O296"/>
      <c r="P296"/>
      <c r="Q296"/>
      <c r="R296"/>
      <c r="S296"/>
      <c r="T296"/>
      <c r="U296"/>
      <c r="V296"/>
      <c r="W296"/>
      <c r="X296"/>
      <c r="Y296"/>
      <c r="Z296"/>
      <c r="AA296"/>
      <c r="AB296"/>
      <c r="AC296"/>
      <c r="AD296"/>
      <c r="AE296"/>
      <c r="AF296"/>
      <c r="AG296"/>
      <c r="AH296"/>
      <c r="AI296"/>
    </row>
    <row r="297" spans="1:35" s="3" customFormat="1" ht="15.75" customHeight="1" x14ac:dyDescent="0.25">
      <c r="A297" s="18" t="s">
        <v>363</v>
      </c>
      <c r="B297" s="17" t="s">
        <v>339</v>
      </c>
      <c r="C297" s="20">
        <f>C298+C299</f>
        <v>232.5</v>
      </c>
      <c r="D297" s="20">
        <f t="shared" ref="D297:E297" si="105">D298+D299</f>
        <v>0</v>
      </c>
      <c r="E297" s="20">
        <f t="shared" si="105"/>
        <v>0</v>
      </c>
      <c r="F297" s="20">
        <f t="shared" si="97"/>
        <v>77.5</v>
      </c>
      <c r="G297" s="20" t="s">
        <v>15</v>
      </c>
      <c r="H297" s="20" t="s">
        <v>15</v>
      </c>
      <c r="I297" s="20">
        <v>0</v>
      </c>
      <c r="J297"/>
      <c r="K297"/>
      <c r="L297"/>
      <c r="M297"/>
      <c r="N297"/>
      <c r="O297"/>
      <c r="P297"/>
      <c r="Q297"/>
      <c r="R297"/>
      <c r="S297"/>
      <c r="T297"/>
      <c r="U297"/>
      <c r="V297"/>
      <c r="W297"/>
      <c r="X297"/>
      <c r="Y297"/>
      <c r="Z297"/>
      <c r="AA297"/>
      <c r="AB297"/>
      <c r="AC297"/>
      <c r="AD297"/>
      <c r="AE297"/>
      <c r="AF297"/>
      <c r="AG297"/>
      <c r="AH297"/>
      <c r="AI297"/>
    </row>
    <row r="298" spans="1:35" s="3" customFormat="1" ht="15.75" customHeight="1" x14ac:dyDescent="0.25">
      <c r="A298" s="18" t="s">
        <v>364</v>
      </c>
      <c r="B298" s="17" t="s">
        <v>277</v>
      </c>
      <c r="C298" s="20">
        <v>232.5</v>
      </c>
      <c r="D298" s="20">
        <v>0</v>
      </c>
      <c r="E298" s="20">
        <v>0</v>
      </c>
      <c r="F298" s="20">
        <f t="shared" si="97"/>
        <v>77.5</v>
      </c>
      <c r="G298" s="20">
        <v>3531.63</v>
      </c>
      <c r="H298" s="20">
        <f>7.86/7.58</f>
        <v>1.0369393139841689</v>
      </c>
      <c r="I298" s="20">
        <f>F298*G298*H298/1000</f>
        <v>283.81166418205805</v>
      </c>
      <c r="J298"/>
      <c r="K298"/>
      <c r="L298"/>
      <c r="M298"/>
      <c r="N298"/>
      <c r="O298"/>
      <c r="P298"/>
      <c r="Q298"/>
      <c r="R298"/>
      <c r="S298"/>
      <c r="T298"/>
      <c r="U298"/>
      <c r="V298"/>
      <c r="W298"/>
      <c r="X298"/>
      <c r="Y298"/>
      <c r="Z298"/>
      <c r="AA298"/>
      <c r="AB298"/>
      <c r="AC298"/>
      <c r="AD298"/>
      <c r="AE298"/>
      <c r="AF298"/>
      <c r="AG298"/>
      <c r="AH298"/>
      <c r="AI298"/>
    </row>
    <row r="299" spans="1:35" s="3" customFormat="1" ht="15.75" customHeight="1" x14ac:dyDescent="0.25">
      <c r="A299" s="18" t="s">
        <v>365</v>
      </c>
      <c r="B299" s="17" t="s">
        <v>279</v>
      </c>
      <c r="C299" s="20">
        <v>0</v>
      </c>
      <c r="D299" s="20">
        <v>0</v>
      </c>
      <c r="E299" s="20">
        <v>0</v>
      </c>
      <c r="F299" s="20">
        <f t="shared" si="97"/>
        <v>0</v>
      </c>
      <c r="G299" s="20">
        <v>2825.63</v>
      </c>
      <c r="H299" s="20">
        <f>7.86/7.58</f>
        <v>1.0369393139841689</v>
      </c>
      <c r="I299" s="20">
        <f>F299*G299*H299/1000</f>
        <v>0</v>
      </c>
      <c r="J299"/>
      <c r="K299"/>
      <c r="L299"/>
      <c r="M299"/>
      <c r="N299"/>
      <c r="O299"/>
      <c r="P299"/>
      <c r="Q299"/>
      <c r="R299"/>
      <c r="S299"/>
      <c r="T299"/>
      <c r="U299"/>
      <c r="V299"/>
      <c r="W299"/>
      <c r="X299"/>
      <c r="Y299"/>
      <c r="Z299"/>
      <c r="AA299"/>
      <c r="AB299"/>
      <c r="AC299"/>
      <c r="AD299"/>
      <c r="AE299"/>
      <c r="AF299"/>
      <c r="AG299"/>
      <c r="AH299"/>
      <c r="AI299"/>
    </row>
    <row r="300" spans="1:35" s="3" customFormat="1" ht="15.75" customHeight="1" x14ac:dyDescent="0.25">
      <c r="A300" s="18" t="s">
        <v>366</v>
      </c>
      <c r="B300" s="17" t="s">
        <v>343</v>
      </c>
      <c r="C300" s="20">
        <f>C301+C302</f>
        <v>0</v>
      </c>
      <c r="D300" s="20">
        <f t="shared" ref="D300:E300" si="106">D301+D302</f>
        <v>0</v>
      </c>
      <c r="E300" s="20">
        <f t="shared" si="106"/>
        <v>148.80000000000001</v>
      </c>
      <c r="F300" s="20">
        <f t="shared" si="97"/>
        <v>49.6</v>
      </c>
      <c r="G300" s="20" t="s">
        <v>15</v>
      </c>
      <c r="H300" s="20" t="s">
        <v>15</v>
      </c>
      <c r="I300" s="20">
        <v>0</v>
      </c>
      <c r="J300"/>
      <c r="K300"/>
      <c r="L300"/>
      <c r="M300"/>
      <c r="N300"/>
      <c r="O300"/>
      <c r="P300"/>
      <c r="Q300"/>
      <c r="R300"/>
      <c r="S300"/>
      <c r="T300"/>
      <c r="U300"/>
      <c r="V300"/>
      <c r="W300"/>
      <c r="X300"/>
      <c r="Y300"/>
      <c r="Z300"/>
      <c r="AA300"/>
      <c r="AB300"/>
      <c r="AC300"/>
      <c r="AD300"/>
      <c r="AE300"/>
      <c r="AF300"/>
      <c r="AG300"/>
      <c r="AH300"/>
      <c r="AI300"/>
    </row>
    <row r="301" spans="1:35" s="3" customFormat="1" ht="15.75" customHeight="1" x14ac:dyDescent="0.25">
      <c r="A301" s="18" t="s">
        <v>367</v>
      </c>
      <c r="B301" s="17" t="s">
        <v>277</v>
      </c>
      <c r="C301" s="20">
        <v>0</v>
      </c>
      <c r="D301" s="20">
        <v>0</v>
      </c>
      <c r="E301" s="20">
        <v>0</v>
      </c>
      <c r="F301" s="20">
        <f t="shared" si="97"/>
        <v>0</v>
      </c>
      <c r="G301" s="20">
        <v>2308.4699999999998</v>
      </c>
      <c r="H301" s="20">
        <f>7.86/7.58</f>
        <v>1.0369393139841689</v>
      </c>
      <c r="I301" s="20">
        <f>F301*G301*H301/1000</f>
        <v>0</v>
      </c>
      <c r="J301"/>
      <c r="K301"/>
      <c r="L301"/>
      <c r="M301"/>
      <c r="N301"/>
      <c r="O301"/>
      <c r="P301"/>
      <c r="Q301"/>
      <c r="R301"/>
      <c r="S301"/>
      <c r="T301"/>
      <c r="U301"/>
      <c r="V301"/>
      <c r="W301"/>
      <c r="X301"/>
      <c r="Y301"/>
      <c r="Z301"/>
      <c r="AA301"/>
      <c r="AB301"/>
      <c r="AC301"/>
      <c r="AD301"/>
      <c r="AE301"/>
      <c r="AF301"/>
      <c r="AG301"/>
      <c r="AH301"/>
      <c r="AI301"/>
    </row>
    <row r="302" spans="1:35" s="3" customFormat="1" ht="15.75" customHeight="1" x14ac:dyDescent="0.25">
      <c r="A302" s="18" t="s">
        <v>368</v>
      </c>
      <c r="B302" s="17" t="s">
        <v>279</v>
      </c>
      <c r="C302" s="20">
        <v>0</v>
      </c>
      <c r="D302" s="20">
        <v>0</v>
      </c>
      <c r="E302" s="20">
        <v>148.80000000000001</v>
      </c>
      <c r="F302" s="20">
        <f t="shared" si="97"/>
        <v>49.6</v>
      </c>
      <c r="G302" s="20">
        <v>0</v>
      </c>
      <c r="H302" s="20">
        <f>7.86/7.58</f>
        <v>1.0369393139841689</v>
      </c>
      <c r="I302" s="20">
        <f>F302*G302*H302/1000</f>
        <v>0</v>
      </c>
      <c r="J302"/>
      <c r="K302"/>
      <c r="L302"/>
      <c r="M302"/>
      <c r="N302"/>
      <c r="O302"/>
      <c r="P302"/>
      <c r="Q302"/>
      <c r="R302"/>
      <c r="S302"/>
      <c r="T302"/>
      <c r="U302"/>
      <c r="V302"/>
      <c r="W302"/>
      <c r="X302"/>
      <c r="Y302"/>
      <c r="Z302"/>
      <c r="AA302"/>
      <c r="AB302"/>
      <c r="AC302"/>
      <c r="AD302"/>
      <c r="AE302"/>
      <c r="AF302"/>
      <c r="AG302"/>
      <c r="AH302"/>
      <c r="AI302"/>
    </row>
    <row r="303" spans="1:35" s="3" customFormat="1" ht="15.75" customHeight="1" x14ac:dyDescent="0.25">
      <c r="A303" s="18" t="s">
        <v>369</v>
      </c>
      <c r="B303" s="17" t="s">
        <v>370</v>
      </c>
      <c r="C303" s="20">
        <f>C304+C305</f>
        <v>0</v>
      </c>
      <c r="D303" s="20">
        <f t="shared" ref="D303:E303" si="107">D304+D305</f>
        <v>0</v>
      </c>
      <c r="E303" s="20">
        <f t="shared" si="107"/>
        <v>0</v>
      </c>
      <c r="F303" s="20">
        <f t="shared" si="97"/>
        <v>0</v>
      </c>
      <c r="G303" s="20" t="s">
        <v>15</v>
      </c>
      <c r="H303" s="20" t="s">
        <v>15</v>
      </c>
      <c r="I303" s="20">
        <v>0</v>
      </c>
      <c r="J303"/>
      <c r="K303"/>
      <c r="L303"/>
      <c r="M303"/>
      <c r="N303"/>
      <c r="O303"/>
      <c r="P303"/>
      <c r="Q303"/>
      <c r="R303"/>
      <c r="S303"/>
      <c r="T303"/>
      <c r="U303"/>
      <c r="V303"/>
      <c r="W303"/>
      <c r="X303"/>
      <c r="Y303"/>
      <c r="Z303"/>
      <c r="AA303"/>
      <c r="AB303"/>
      <c r="AC303"/>
      <c r="AD303"/>
      <c r="AE303"/>
      <c r="AF303"/>
      <c r="AG303"/>
      <c r="AH303"/>
      <c r="AI303"/>
    </row>
    <row r="304" spans="1:35" s="3" customFormat="1" ht="15.75" customHeight="1" x14ac:dyDescent="0.25">
      <c r="A304" s="18" t="s">
        <v>371</v>
      </c>
      <c r="B304" s="17" t="s">
        <v>277</v>
      </c>
      <c r="C304" s="20">
        <v>0</v>
      </c>
      <c r="D304" s="20">
        <v>0</v>
      </c>
      <c r="E304" s="20">
        <v>0</v>
      </c>
      <c r="F304" s="20">
        <f t="shared" si="97"/>
        <v>0</v>
      </c>
      <c r="G304" s="20">
        <v>8289.32</v>
      </c>
      <c r="H304" s="20">
        <f>7.86/7.58</f>
        <v>1.0369393139841689</v>
      </c>
      <c r="I304" s="20">
        <f>F304*G304*H304/1000</f>
        <v>0</v>
      </c>
      <c r="J304"/>
      <c r="K304"/>
      <c r="L304"/>
      <c r="M304"/>
      <c r="N304"/>
      <c r="O304"/>
      <c r="P304"/>
      <c r="Q304"/>
      <c r="R304"/>
      <c r="S304"/>
      <c r="T304"/>
      <c r="U304"/>
      <c r="V304"/>
      <c r="W304"/>
      <c r="X304"/>
      <c r="Y304"/>
      <c r="Z304"/>
      <c r="AA304"/>
      <c r="AB304"/>
      <c r="AC304"/>
      <c r="AD304"/>
      <c r="AE304"/>
      <c r="AF304"/>
      <c r="AG304"/>
      <c r="AH304"/>
      <c r="AI304"/>
    </row>
    <row r="305" spans="1:35" s="3" customFormat="1" ht="15.75" customHeight="1" x14ac:dyDescent="0.25">
      <c r="A305" s="18" t="s">
        <v>372</v>
      </c>
      <c r="B305" s="17" t="s">
        <v>279</v>
      </c>
      <c r="C305" s="20">
        <v>0</v>
      </c>
      <c r="D305" s="20">
        <v>0</v>
      </c>
      <c r="E305" s="20">
        <v>0</v>
      </c>
      <c r="F305" s="20">
        <f t="shared" si="97"/>
        <v>0</v>
      </c>
      <c r="G305" s="20">
        <v>0</v>
      </c>
      <c r="H305" s="20">
        <f>7.86/7.58</f>
        <v>1.0369393139841689</v>
      </c>
      <c r="I305" s="20">
        <f>F305*G305*H305/1000</f>
        <v>0</v>
      </c>
      <c r="J305"/>
      <c r="K305"/>
      <c r="L305"/>
      <c r="M305"/>
      <c r="N305"/>
      <c r="O305"/>
      <c r="P305"/>
      <c r="Q305"/>
      <c r="R305"/>
      <c r="S305"/>
      <c r="T305"/>
      <c r="U305"/>
      <c r="V305"/>
      <c r="W305"/>
      <c r="X305"/>
      <c r="Y305"/>
      <c r="Z305"/>
      <c r="AA305"/>
      <c r="AB305"/>
      <c r="AC305"/>
      <c r="AD305"/>
      <c r="AE305"/>
      <c r="AF305"/>
      <c r="AG305"/>
      <c r="AH305"/>
      <c r="AI305"/>
    </row>
    <row r="306" spans="1:35" s="3" customFormat="1" ht="15.75" customHeight="1" x14ac:dyDescent="0.25">
      <c r="A306" s="18" t="s">
        <v>373</v>
      </c>
      <c r="B306" s="17" t="s">
        <v>374</v>
      </c>
      <c r="C306" s="20">
        <f>C307</f>
        <v>0</v>
      </c>
      <c r="D306" s="20">
        <f t="shared" ref="D306:E306" si="108">D307</f>
        <v>0</v>
      </c>
      <c r="E306" s="20">
        <f t="shared" si="108"/>
        <v>0</v>
      </c>
      <c r="F306" s="20">
        <f t="shared" si="97"/>
        <v>0</v>
      </c>
      <c r="G306" s="20" t="s">
        <v>15</v>
      </c>
      <c r="H306" s="20" t="s">
        <v>15</v>
      </c>
      <c r="I306" s="20">
        <v>0</v>
      </c>
      <c r="J306"/>
      <c r="K306"/>
      <c r="L306"/>
      <c r="M306"/>
      <c r="N306"/>
      <c r="O306"/>
      <c r="P306"/>
      <c r="Q306"/>
      <c r="R306"/>
      <c r="S306"/>
      <c r="T306"/>
      <c r="U306"/>
      <c r="V306"/>
      <c r="W306"/>
      <c r="X306"/>
      <c r="Y306"/>
      <c r="Z306"/>
      <c r="AA306"/>
      <c r="AB306"/>
      <c r="AC306"/>
      <c r="AD306"/>
      <c r="AE306"/>
      <c r="AF306"/>
      <c r="AG306"/>
      <c r="AH306"/>
      <c r="AI306"/>
    </row>
    <row r="307" spans="1:35" s="3" customFormat="1" ht="15.75" customHeight="1" x14ac:dyDescent="0.25">
      <c r="A307" s="18" t="s">
        <v>375</v>
      </c>
      <c r="B307" s="17" t="s">
        <v>339</v>
      </c>
      <c r="C307" s="20">
        <f>C308+C309</f>
        <v>0</v>
      </c>
      <c r="D307" s="20">
        <f t="shared" ref="D307:E307" si="109">D308+D309</f>
        <v>0</v>
      </c>
      <c r="E307" s="20">
        <f t="shared" si="109"/>
        <v>0</v>
      </c>
      <c r="F307" s="20">
        <f t="shared" si="97"/>
        <v>0</v>
      </c>
      <c r="G307" s="20" t="s">
        <v>15</v>
      </c>
      <c r="H307" s="20" t="s">
        <v>15</v>
      </c>
      <c r="I307" s="20">
        <v>0</v>
      </c>
      <c r="J307"/>
      <c r="K307"/>
      <c r="L307"/>
      <c r="M307"/>
      <c r="N307"/>
      <c r="O307"/>
      <c r="P307"/>
      <c r="Q307"/>
      <c r="R307"/>
      <c r="S307"/>
      <c r="T307"/>
      <c r="U307"/>
      <c r="V307"/>
      <c r="W307"/>
      <c r="X307"/>
      <c r="Y307"/>
      <c r="Z307"/>
      <c r="AA307"/>
      <c r="AB307"/>
      <c r="AC307"/>
      <c r="AD307"/>
      <c r="AE307"/>
      <c r="AF307"/>
      <c r="AG307"/>
      <c r="AH307"/>
      <c r="AI307"/>
    </row>
    <row r="308" spans="1:35" s="3" customFormat="1" ht="15.75" customHeight="1" x14ac:dyDescent="0.25">
      <c r="A308" s="18" t="s">
        <v>376</v>
      </c>
      <c r="B308" s="17" t="s">
        <v>277</v>
      </c>
      <c r="C308" s="20">
        <v>0</v>
      </c>
      <c r="D308" s="20">
        <v>0</v>
      </c>
      <c r="E308" s="20">
        <v>0</v>
      </c>
      <c r="F308" s="20">
        <f t="shared" si="97"/>
        <v>0</v>
      </c>
      <c r="G308" s="20">
        <v>2077.63</v>
      </c>
      <c r="H308" s="20">
        <f>7.86/7.58</f>
        <v>1.0369393139841689</v>
      </c>
      <c r="I308" s="20">
        <f>F308*G308*H308/1000</f>
        <v>0</v>
      </c>
      <c r="J308"/>
      <c r="K308"/>
      <c r="L308"/>
      <c r="M308"/>
      <c r="N308"/>
      <c r="O308"/>
      <c r="P308"/>
      <c r="Q308"/>
      <c r="R308"/>
      <c r="S308"/>
      <c r="T308"/>
      <c r="U308"/>
      <c r="V308"/>
      <c r="W308"/>
      <c r="X308"/>
      <c r="Y308"/>
      <c r="Z308"/>
      <c r="AA308"/>
      <c r="AB308"/>
      <c r="AC308"/>
      <c r="AD308"/>
      <c r="AE308"/>
      <c r="AF308"/>
      <c r="AG308"/>
      <c r="AH308"/>
      <c r="AI308"/>
    </row>
    <row r="309" spans="1:35" s="3" customFormat="1" ht="15.75" customHeight="1" x14ac:dyDescent="0.25">
      <c r="A309" s="18" t="s">
        <v>377</v>
      </c>
      <c r="B309" s="17" t="s">
        <v>279</v>
      </c>
      <c r="C309" s="20">
        <v>0</v>
      </c>
      <c r="D309" s="20">
        <v>0</v>
      </c>
      <c r="E309" s="20">
        <v>0</v>
      </c>
      <c r="F309" s="20">
        <f t="shared" si="97"/>
        <v>0</v>
      </c>
      <c r="G309" s="20">
        <v>2568.0100000000002</v>
      </c>
      <c r="H309" s="20">
        <f>7.86/7.58</f>
        <v>1.0369393139841689</v>
      </c>
      <c r="I309" s="20">
        <f>F309*G309*H309/1000</f>
        <v>0</v>
      </c>
      <c r="J309"/>
      <c r="K309"/>
      <c r="L309"/>
      <c r="M309"/>
      <c r="N309"/>
      <c r="O309"/>
      <c r="P309"/>
      <c r="Q309"/>
      <c r="R309"/>
      <c r="S309"/>
      <c r="T309"/>
      <c r="U309"/>
      <c r="V309"/>
      <c r="W309"/>
      <c r="X309"/>
      <c r="Y309"/>
      <c r="Z309"/>
      <c r="AA309"/>
      <c r="AB309"/>
      <c r="AC309"/>
      <c r="AD309"/>
      <c r="AE309"/>
      <c r="AF309"/>
      <c r="AG309"/>
      <c r="AH309"/>
      <c r="AI309"/>
    </row>
    <row r="310" spans="1:35" s="3" customFormat="1" ht="15.75" customHeight="1" x14ac:dyDescent="0.25">
      <c r="A310" s="18" t="s">
        <v>378</v>
      </c>
      <c r="B310" s="17" t="s">
        <v>379</v>
      </c>
      <c r="C310" s="20">
        <f>C311+C314</f>
        <v>0</v>
      </c>
      <c r="D310" s="20">
        <f t="shared" ref="D310:E310" si="110">D311+D314</f>
        <v>0</v>
      </c>
      <c r="E310" s="20">
        <f t="shared" si="110"/>
        <v>0</v>
      </c>
      <c r="F310" s="20">
        <f t="shared" si="97"/>
        <v>0</v>
      </c>
      <c r="G310" s="20" t="s">
        <v>15</v>
      </c>
      <c r="H310" s="20" t="s">
        <v>15</v>
      </c>
      <c r="I310" s="20">
        <v>0</v>
      </c>
      <c r="J310"/>
      <c r="K310"/>
      <c r="L310"/>
      <c r="M310"/>
      <c r="N310"/>
      <c r="O310"/>
      <c r="P310"/>
      <c r="Q310"/>
      <c r="R310"/>
      <c r="S310"/>
      <c r="T310"/>
      <c r="U310"/>
      <c r="V310"/>
      <c r="W310"/>
      <c r="X310"/>
      <c r="Y310"/>
      <c r="Z310"/>
      <c r="AA310"/>
      <c r="AB310"/>
      <c r="AC310"/>
      <c r="AD310"/>
      <c r="AE310"/>
      <c r="AF310"/>
      <c r="AG310"/>
      <c r="AH310"/>
      <c r="AI310"/>
    </row>
    <row r="311" spans="1:35" s="3" customFormat="1" ht="15.75" customHeight="1" x14ac:dyDescent="0.25">
      <c r="A311" s="18" t="s">
        <v>380</v>
      </c>
      <c r="B311" s="17" t="s">
        <v>339</v>
      </c>
      <c r="C311" s="20">
        <f>C312+C313</f>
        <v>0</v>
      </c>
      <c r="D311" s="20">
        <f t="shared" ref="D311:E311" si="111">D312+D313</f>
        <v>0</v>
      </c>
      <c r="E311" s="20">
        <f t="shared" si="111"/>
        <v>0</v>
      </c>
      <c r="F311" s="20">
        <f t="shared" si="97"/>
        <v>0</v>
      </c>
      <c r="G311" s="20" t="s">
        <v>15</v>
      </c>
      <c r="H311" s="20" t="s">
        <v>15</v>
      </c>
      <c r="I311" s="20">
        <v>0</v>
      </c>
      <c r="J311"/>
      <c r="K311"/>
      <c r="L311"/>
      <c r="M311"/>
      <c r="N311"/>
      <c r="O311"/>
      <c r="P311"/>
      <c r="Q311"/>
      <c r="R311"/>
      <c r="S311"/>
      <c r="T311"/>
      <c r="U311"/>
      <c r="V311"/>
      <c r="W311"/>
      <c r="X311"/>
      <c r="Y311"/>
      <c r="Z311"/>
      <c r="AA311"/>
      <c r="AB311"/>
      <c r="AC311"/>
      <c r="AD311"/>
      <c r="AE311"/>
      <c r="AF311"/>
      <c r="AG311"/>
      <c r="AH311"/>
      <c r="AI311"/>
    </row>
    <row r="312" spans="1:35" s="3" customFormat="1" ht="15.75" customHeight="1" x14ac:dyDescent="0.25">
      <c r="A312" s="18" t="s">
        <v>381</v>
      </c>
      <c r="B312" s="17" t="s">
        <v>277</v>
      </c>
      <c r="C312" s="20">
        <v>0</v>
      </c>
      <c r="D312" s="20">
        <v>0</v>
      </c>
      <c r="E312" s="20">
        <v>0</v>
      </c>
      <c r="F312" s="20">
        <f t="shared" si="97"/>
        <v>0</v>
      </c>
      <c r="G312" s="20">
        <v>1547.03</v>
      </c>
      <c r="H312" s="20">
        <f>7.86/7.58</f>
        <v>1.0369393139841689</v>
      </c>
      <c r="I312" s="20">
        <f>F312*G312*H312/1000</f>
        <v>0</v>
      </c>
      <c r="J312"/>
      <c r="K312"/>
      <c r="L312"/>
      <c r="M312"/>
      <c r="N312"/>
      <c r="O312"/>
      <c r="P312"/>
      <c r="Q312"/>
      <c r="R312"/>
      <c r="S312"/>
      <c r="T312"/>
      <c r="U312"/>
      <c r="V312"/>
      <c r="W312"/>
      <c r="X312"/>
      <c r="Y312"/>
      <c r="Z312"/>
      <c r="AA312"/>
      <c r="AB312"/>
      <c r="AC312"/>
      <c r="AD312"/>
      <c r="AE312"/>
      <c r="AF312"/>
      <c r="AG312"/>
      <c r="AH312"/>
      <c r="AI312"/>
    </row>
    <row r="313" spans="1:35" s="3" customFormat="1" ht="15.75" customHeight="1" x14ac:dyDescent="0.25">
      <c r="A313" s="18" t="s">
        <v>382</v>
      </c>
      <c r="B313" s="17" t="s">
        <v>279</v>
      </c>
      <c r="C313" s="20">
        <v>0</v>
      </c>
      <c r="D313" s="20">
        <v>0</v>
      </c>
      <c r="E313" s="20">
        <v>0</v>
      </c>
      <c r="F313" s="20">
        <f t="shared" si="97"/>
        <v>0</v>
      </c>
      <c r="G313" s="20">
        <v>2017.73</v>
      </c>
      <c r="H313" s="20">
        <f>7.86/7.58</f>
        <v>1.0369393139841689</v>
      </c>
      <c r="I313" s="20">
        <f>F313*G313*H313/1000</f>
        <v>0</v>
      </c>
      <c r="J313"/>
      <c r="K313"/>
      <c r="L313"/>
      <c r="M313"/>
      <c r="N313"/>
      <c r="O313"/>
      <c r="P313"/>
      <c r="Q313"/>
      <c r="R313"/>
      <c r="S313"/>
      <c r="T313"/>
      <c r="U313"/>
      <c r="V313"/>
      <c r="W313"/>
      <c r="X313"/>
      <c r="Y313"/>
      <c r="Z313"/>
      <c r="AA313"/>
      <c r="AB313"/>
      <c r="AC313"/>
      <c r="AD313"/>
      <c r="AE313"/>
      <c r="AF313"/>
      <c r="AG313"/>
      <c r="AH313"/>
      <c r="AI313"/>
    </row>
    <row r="314" spans="1:35" s="3" customFormat="1" ht="15.75" customHeight="1" x14ac:dyDescent="0.25">
      <c r="A314" s="18" t="s">
        <v>383</v>
      </c>
      <c r="B314" s="17" t="s">
        <v>370</v>
      </c>
      <c r="C314" s="20">
        <f>C315+C316</f>
        <v>0</v>
      </c>
      <c r="D314" s="20">
        <f t="shared" ref="D314:E314" si="112">D315+D316</f>
        <v>0</v>
      </c>
      <c r="E314" s="20">
        <f t="shared" si="112"/>
        <v>0</v>
      </c>
      <c r="F314" s="20">
        <f t="shared" si="97"/>
        <v>0</v>
      </c>
      <c r="G314" s="20" t="s">
        <v>15</v>
      </c>
      <c r="H314" s="20" t="s">
        <v>15</v>
      </c>
      <c r="I314" s="20">
        <v>0</v>
      </c>
      <c r="J314"/>
      <c r="K314"/>
      <c r="L314"/>
      <c r="M314"/>
      <c r="N314"/>
      <c r="O314"/>
      <c r="P314"/>
      <c r="Q314"/>
      <c r="R314"/>
      <c r="S314"/>
      <c r="T314"/>
      <c r="U314"/>
      <c r="V314"/>
      <c r="W314"/>
      <c r="X314"/>
      <c r="Y314"/>
      <c r="Z314"/>
      <c r="AA314"/>
      <c r="AB314"/>
      <c r="AC314"/>
      <c r="AD314"/>
      <c r="AE314"/>
      <c r="AF314"/>
      <c r="AG314"/>
      <c r="AH314"/>
      <c r="AI314"/>
    </row>
    <row r="315" spans="1:35" s="3" customFormat="1" ht="15.75" customHeight="1" x14ac:dyDescent="0.25">
      <c r="A315" s="18" t="s">
        <v>384</v>
      </c>
      <c r="B315" s="17" t="s">
        <v>277</v>
      </c>
      <c r="C315" s="20">
        <v>0</v>
      </c>
      <c r="D315" s="20">
        <v>0</v>
      </c>
      <c r="E315" s="20">
        <v>0</v>
      </c>
      <c r="F315" s="20">
        <f t="shared" si="97"/>
        <v>0</v>
      </c>
      <c r="G315" s="20">
        <v>6628.41</v>
      </c>
      <c r="H315" s="20">
        <f>7.86/7.58</f>
        <v>1.0369393139841689</v>
      </c>
      <c r="I315" s="20">
        <f>F315*G315*H315/1000</f>
        <v>0</v>
      </c>
      <c r="J315"/>
      <c r="K315"/>
      <c r="L315"/>
      <c r="M315"/>
      <c r="N315"/>
      <c r="O315"/>
      <c r="P315"/>
      <c r="Q315"/>
      <c r="R315"/>
      <c r="S315"/>
      <c r="T315"/>
      <c r="U315"/>
      <c r="V315"/>
      <c r="W315"/>
      <c r="X315"/>
      <c r="Y315"/>
      <c r="Z315"/>
      <c r="AA315"/>
      <c r="AB315"/>
      <c r="AC315"/>
      <c r="AD315"/>
      <c r="AE315"/>
      <c r="AF315"/>
      <c r="AG315"/>
      <c r="AH315"/>
      <c r="AI315"/>
    </row>
    <row r="316" spans="1:35" s="3" customFormat="1" ht="15.75" customHeight="1" x14ac:dyDescent="0.25">
      <c r="A316" s="18" t="s">
        <v>385</v>
      </c>
      <c r="B316" s="17" t="s">
        <v>279</v>
      </c>
      <c r="C316" s="20">
        <v>0</v>
      </c>
      <c r="D316" s="20">
        <v>0</v>
      </c>
      <c r="E316" s="20">
        <v>0</v>
      </c>
      <c r="F316" s="20">
        <f t="shared" si="97"/>
        <v>0</v>
      </c>
      <c r="G316" s="20">
        <v>0</v>
      </c>
      <c r="H316" s="20">
        <f>7.86/7.58</f>
        <v>1.0369393139841689</v>
      </c>
      <c r="I316" s="20">
        <f>F316*G316*H316/1000</f>
        <v>0</v>
      </c>
      <c r="J316"/>
      <c r="K316"/>
      <c r="L316"/>
      <c r="M316"/>
      <c r="N316"/>
      <c r="O316"/>
      <c r="P316"/>
      <c r="Q316"/>
      <c r="R316"/>
      <c r="S316"/>
      <c r="T316"/>
      <c r="U316"/>
      <c r="V316"/>
      <c r="W316"/>
      <c r="X316"/>
      <c r="Y316"/>
      <c r="Z316"/>
      <c r="AA316"/>
      <c r="AB316"/>
      <c r="AC316"/>
      <c r="AD316"/>
      <c r="AE316"/>
      <c r="AF316"/>
      <c r="AG316"/>
      <c r="AH316"/>
      <c r="AI316"/>
    </row>
    <row r="317" spans="1:35" s="3" customFormat="1" ht="15.75" customHeight="1" x14ac:dyDescent="0.25">
      <c r="A317" s="18" t="s">
        <v>386</v>
      </c>
      <c r="B317" s="17" t="s">
        <v>387</v>
      </c>
      <c r="C317" s="20">
        <f>C318+C325+C332+C339+C343</f>
        <v>46.5</v>
      </c>
      <c r="D317" s="20">
        <f t="shared" ref="D317:E317" si="113">D318+D325+D332+D339+D343</f>
        <v>223.2</v>
      </c>
      <c r="E317" s="20">
        <f t="shared" si="113"/>
        <v>644.49</v>
      </c>
      <c r="F317" s="20">
        <f>IFERROR(AVERAGE(C317:E317),0)</f>
        <v>304.73</v>
      </c>
      <c r="G317" s="20" t="s">
        <v>15</v>
      </c>
      <c r="H317" s="20" t="s">
        <v>15</v>
      </c>
      <c r="I317" s="20">
        <f>SUM(I318:I346)</f>
        <v>765.30336841424798</v>
      </c>
      <c r="J317"/>
      <c r="K317"/>
      <c r="L317"/>
      <c r="M317"/>
      <c r="N317"/>
      <c r="O317"/>
      <c r="P317"/>
      <c r="Q317"/>
      <c r="R317"/>
      <c r="S317"/>
      <c r="T317"/>
      <c r="U317"/>
      <c r="V317"/>
      <c r="W317"/>
      <c r="X317"/>
      <c r="Y317"/>
      <c r="Z317"/>
      <c r="AA317"/>
      <c r="AB317"/>
      <c r="AC317"/>
      <c r="AD317"/>
      <c r="AE317"/>
      <c r="AF317"/>
      <c r="AG317"/>
      <c r="AH317"/>
      <c r="AI317"/>
    </row>
    <row r="318" spans="1:35" s="3" customFormat="1" ht="47.25" customHeight="1" x14ac:dyDescent="0.25">
      <c r="A318" s="18" t="s">
        <v>388</v>
      </c>
      <c r="B318" s="17" t="s">
        <v>351</v>
      </c>
      <c r="C318" s="20">
        <f>C319+C322</f>
        <v>46.5</v>
      </c>
      <c r="D318" s="20">
        <f t="shared" ref="D318:E318" si="114">D319+D322</f>
        <v>223.2</v>
      </c>
      <c r="E318" s="20">
        <f t="shared" si="114"/>
        <v>58.59</v>
      </c>
      <c r="F318" s="20">
        <f t="shared" si="97"/>
        <v>109.42999999999999</v>
      </c>
      <c r="G318" s="20" t="s">
        <v>15</v>
      </c>
      <c r="H318" s="20" t="s">
        <v>15</v>
      </c>
      <c r="I318" s="20">
        <v>0</v>
      </c>
      <c r="J318"/>
      <c r="K318"/>
      <c r="L318"/>
      <c r="M318"/>
      <c r="N318"/>
      <c r="O318"/>
      <c r="P318"/>
      <c r="Q318"/>
      <c r="R318"/>
      <c r="S318"/>
      <c r="T318"/>
      <c r="U318"/>
      <c r="V318"/>
      <c r="W318"/>
      <c r="X318"/>
      <c r="Y318"/>
      <c r="Z318"/>
      <c r="AA318"/>
      <c r="AB318"/>
      <c r="AC318"/>
      <c r="AD318"/>
      <c r="AE318"/>
      <c r="AF318"/>
      <c r="AG318"/>
      <c r="AH318"/>
      <c r="AI318"/>
    </row>
    <row r="319" spans="1:35" s="3" customFormat="1" ht="15.75" customHeight="1" x14ac:dyDescent="0.25">
      <c r="A319" s="18" t="s">
        <v>389</v>
      </c>
      <c r="B319" s="17" t="s">
        <v>343</v>
      </c>
      <c r="C319" s="20">
        <f>C320+C321</f>
        <v>0</v>
      </c>
      <c r="D319" s="20">
        <f t="shared" ref="D319:E319" si="115">D320+D321</f>
        <v>186</v>
      </c>
      <c r="E319" s="20">
        <f t="shared" si="115"/>
        <v>58.59</v>
      </c>
      <c r="F319" s="20">
        <f t="shared" si="97"/>
        <v>81.53</v>
      </c>
      <c r="G319" s="20" t="s">
        <v>15</v>
      </c>
      <c r="H319" s="20" t="s">
        <v>15</v>
      </c>
      <c r="I319" s="20">
        <v>0</v>
      </c>
      <c r="J319"/>
      <c r="K319"/>
      <c r="L319"/>
      <c r="M319"/>
      <c r="N319"/>
      <c r="O319"/>
      <c r="P319"/>
      <c r="Q319"/>
      <c r="R319"/>
      <c r="S319"/>
      <c r="T319"/>
      <c r="U319"/>
      <c r="V319"/>
      <c r="W319"/>
      <c r="X319"/>
      <c r="Y319"/>
      <c r="Z319"/>
      <c r="AA319"/>
      <c r="AB319"/>
      <c r="AC319"/>
      <c r="AD319"/>
      <c r="AE319"/>
      <c r="AF319"/>
      <c r="AG319"/>
      <c r="AH319"/>
      <c r="AI319"/>
    </row>
    <row r="320" spans="1:35" s="3" customFormat="1" ht="15.75" customHeight="1" x14ac:dyDescent="0.25">
      <c r="A320" s="18" t="s">
        <v>390</v>
      </c>
      <c r="B320" s="17" t="s">
        <v>277</v>
      </c>
      <c r="C320" s="20">
        <v>0</v>
      </c>
      <c r="D320" s="20">
        <v>0</v>
      </c>
      <c r="E320" s="20">
        <v>0</v>
      </c>
      <c r="F320" s="20">
        <f t="shared" si="97"/>
        <v>0</v>
      </c>
      <c r="G320" s="20">
        <v>0</v>
      </c>
      <c r="H320" s="20">
        <f>7.86/7.58</f>
        <v>1.0369393139841689</v>
      </c>
      <c r="I320" s="20">
        <f>F320*G320*H320/1000</f>
        <v>0</v>
      </c>
      <c r="J320"/>
      <c r="K320"/>
      <c r="L320"/>
      <c r="M320"/>
      <c r="N320"/>
      <c r="O320"/>
      <c r="P320"/>
      <c r="Q320"/>
      <c r="R320"/>
      <c r="S320"/>
      <c r="T320"/>
      <c r="U320"/>
      <c r="V320"/>
      <c r="W320"/>
      <c r="X320"/>
      <c r="Y320"/>
      <c r="Z320"/>
      <c r="AA320"/>
      <c r="AB320"/>
      <c r="AC320"/>
      <c r="AD320"/>
      <c r="AE320"/>
      <c r="AF320"/>
      <c r="AG320"/>
      <c r="AH320"/>
      <c r="AI320"/>
    </row>
    <row r="321" spans="1:35" s="3" customFormat="1" ht="94.5" customHeight="1" x14ac:dyDescent="0.25">
      <c r="A321" s="18" t="s">
        <v>391</v>
      </c>
      <c r="B321" s="17" t="s">
        <v>279</v>
      </c>
      <c r="C321" s="20">
        <v>0</v>
      </c>
      <c r="D321" s="20">
        <v>186</v>
      </c>
      <c r="E321" s="20">
        <v>58.59</v>
      </c>
      <c r="F321" s="20">
        <f t="shared" si="97"/>
        <v>81.53</v>
      </c>
      <c r="G321" s="20">
        <v>0</v>
      </c>
      <c r="H321" s="20">
        <f>7.86/7.58</f>
        <v>1.0369393139841689</v>
      </c>
      <c r="I321" s="20">
        <f>F321*G321*H321/1000</f>
        <v>0</v>
      </c>
      <c r="J321"/>
      <c r="K321"/>
      <c r="L321"/>
      <c r="M321"/>
      <c r="N321"/>
      <c r="O321"/>
      <c r="P321"/>
      <c r="Q321"/>
      <c r="R321"/>
      <c r="S321"/>
      <c r="T321"/>
      <c r="U321"/>
      <c r="V321"/>
      <c r="W321"/>
      <c r="X321"/>
      <c r="Y321"/>
      <c r="Z321"/>
      <c r="AA321"/>
      <c r="AB321"/>
      <c r="AC321"/>
      <c r="AD321"/>
      <c r="AE321"/>
      <c r="AF321"/>
      <c r="AG321"/>
      <c r="AH321"/>
      <c r="AI321"/>
    </row>
    <row r="322" spans="1:35" s="3" customFormat="1" ht="15.75" customHeight="1" x14ac:dyDescent="0.25">
      <c r="A322" s="18" t="s">
        <v>392</v>
      </c>
      <c r="B322" s="17" t="s">
        <v>347</v>
      </c>
      <c r="C322" s="20">
        <f>C323+C324</f>
        <v>46.5</v>
      </c>
      <c r="D322" s="20">
        <f t="shared" ref="D322:E322" si="116">D323+D324</f>
        <v>37.200000000000003</v>
      </c>
      <c r="E322" s="20">
        <f t="shared" si="116"/>
        <v>0</v>
      </c>
      <c r="F322" s="20">
        <f t="shared" si="97"/>
        <v>27.900000000000002</v>
      </c>
      <c r="G322" s="20" t="s">
        <v>15</v>
      </c>
      <c r="H322" s="20" t="s">
        <v>15</v>
      </c>
      <c r="I322" s="20">
        <v>0</v>
      </c>
      <c r="J322"/>
      <c r="K322"/>
      <c r="L322"/>
      <c r="M322"/>
      <c r="N322"/>
      <c r="O322"/>
      <c r="P322"/>
      <c r="Q322"/>
      <c r="R322"/>
      <c r="S322"/>
      <c r="T322"/>
      <c r="U322"/>
      <c r="V322"/>
      <c r="W322"/>
      <c r="X322"/>
      <c r="Y322"/>
      <c r="Z322"/>
      <c r="AA322"/>
      <c r="AB322"/>
      <c r="AC322"/>
      <c r="AD322"/>
      <c r="AE322"/>
      <c r="AF322"/>
      <c r="AG322"/>
      <c r="AH322"/>
      <c r="AI322"/>
    </row>
    <row r="323" spans="1:35" s="3" customFormat="1" ht="15.75" customHeight="1" x14ac:dyDescent="0.25">
      <c r="A323" s="18" t="s">
        <v>393</v>
      </c>
      <c r="B323" s="17" t="s">
        <v>277</v>
      </c>
      <c r="C323" s="20">
        <v>0</v>
      </c>
      <c r="D323" s="20">
        <v>37.200000000000003</v>
      </c>
      <c r="E323" s="20">
        <v>0</v>
      </c>
      <c r="F323" s="20">
        <f t="shared" si="97"/>
        <v>12.4</v>
      </c>
      <c r="G323" s="20">
        <v>0</v>
      </c>
      <c r="H323" s="20">
        <f>7.86/7.58</f>
        <v>1.0369393139841689</v>
      </c>
      <c r="I323" s="20">
        <f>F323*G323*H323/1000</f>
        <v>0</v>
      </c>
      <c r="J323"/>
      <c r="K323"/>
      <c r="L323"/>
      <c r="M323"/>
      <c r="N323"/>
      <c r="O323"/>
      <c r="P323"/>
      <c r="Q323"/>
      <c r="R323"/>
      <c r="S323"/>
      <c r="T323"/>
      <c r="U323"/>
      <c r="V323"/>
      <c r="W323"/>
      <c r="X323"/>
      <c r="Y323"/>
      <c r="Z323"/>
      <c r="AA323"/>
      <c r="AB323"/>
      <c r="AC323"/>
      <c r="AD323"/>
      <c r="AE323"/>
      <c r="AF323"/>
      <c r="AG323"/>
      <c r="AH323"/>
      <c r="AI323"/>
    </row>
    <row r="324" spans="1:35" s="3" customFormat="1" ht="15.75" customHeight="1" x14ac:dyDescent="0.25">
      <c r="A324" s="18" t="s">
        <v>394</v>
      </c>
      <c r="B324" s="17" t="s">
        <v>279</v>
      </c>
      <c r="C324" s="20">
        <v>46.5</v>
      </c>
      <c r="D324" s="20">
        <v>0</v>
      </c>
      <c r="E324" s="20">
        <v>0</v>
      </c>
      <c r="F324" s="20">
        <f t="shared" si="97"/>
        <v>15.5</v>
      </c>
      <c r="G324" s="20">
        <v>0</v>
      </c>
      <c r="H324" s="20">
        <f>7.86/7.58</f>
        <v>1.0369393139841689</v>
      </c>
      <c r="I324" s="20">
        <f>F324*G324*H324/1000</f>
        <v>0</v>
      </c>
      <c r="J324"/>
      <c r="K324"/>
      <c r="L324"/>
      <c r="M324"/>
      <c r="N324"/>
      <c r="O324"/>
      <c r="P324"/>
      <c r="Q324"/>
      <c r="R324"/>
      <c r="S324"/>
      <c r="T324"/>
      <c r="U324"/>
      <c r="V324"/>
      <c r="W324"/>
      <c r="X324"/>
      <c r="Y324"/>
      <c r="Z324"/>
      <c r="AA324"/>
      <c r="AB324"/>
      <c r="AC324"/>
      <c r="AD324"/>
      <c r="AE324"/>
      <c r="AF324"/>
      <c r="AG324"/>
      <c r="AH324"/>
      <c r="AI324"/>
    </row>
    <row r="325" spans="1:35" s="3" customFormat="1" ht="15.75" customHeight="1" x14ac:dyDescent="0.25">
      <c r="A325" s="18" t="s">
        <v>395</v>
      </c>
      <c r="B325" s="17" t="s">
        <v>362</v>
      </c>
      <c r="C325" s="20">
        <f>C326+C329</f>
        <v>0</v>
      </c>
      <c r="D325" s="20">
        <f t="shared" ref="D325:E325" si="117">D326+D329</f>
        <v>0</v>
      </c>
      <c r="E325" s="20">
        <f t="shared" si="117"/>
        <v>0</v>
      </c>
      <c r="F325" s="20">
        <f t="shared" si="97"/>
        <v>0</v>
      </c>
      <c r="G325" s="20" t="s">
        <v>15</v>
      </c>
      <c r="H325" s="20" t="s">
        <v>15</v>
      </c>
      <c r="I325" s="20">
        <v>0</v>
      </c>
      <c r="J325"/>
      <c r="K325"/>
      <c r="L325"/>
      <c r="M325"/>
      <c r="N325"/>
      <c r="O325"/>
      <c r="P325"/>
      <c r="Q325"/>
      <c r="R325"/>
      <c r="S325"/>
      <c r="T325"/>
      <c r="U325"/>
      <c r="V325"/>
      <c r="W325"/>
      <c r="X325"/>
      <c r="Y325"/>
      <c r="Z325"/>
      <c r="AA325"/>
      <c r="AB325"/>
      <c r="AC325"/>
      <c r="AD325"/>
      <c r="AE325"/>
      <c r="AF325"/>
      <c r="AG325"/>
      <c r="AH325"/>
      <c r="AI325"/>
    </row>
    <row r="326" spans="1:35" s="3" customFormat="1" ht="15.75" customHeight="1" x14ac:dyDescent="0.25">
      <c r="A326" s="18" t="s">
        <v>396</v>
      </c>
      <c r="B326" s="17" t="s">
        <v>339</v>
      </c>
      <c r="C326" s="20">
        <f>C327+C328</f>
        <v>0</v>
      </c>
      <c r="D326" s="20">
        <f t="shared" ref="D326:E326" si="118">D327+D328</f>
        <v>0</v>
      </c>
      <c r="E326" s="20">
        <f t="shared" si="118"/>
        <v>0</v>
      </c>
      <c r="F326" s="20">
        <f t="shared" si="97"/>
        <v>0</v>
      </c>
      <c r="G326" s="20" t="s">
        <v>15</v>
      </c>
      <c r="H326" s="20" t="s">
        <v>15</v>
      </c>
      <c r="I326" s="20">
        <v>0</v>
      </c>
      <c r="J326"/>
      <c r="K326"/>
      <c r="L326"/>
      <c r="M326"/>
      <c r="N326"/>
      <c r="O326"/>
      <c r="P326"/>
      <c r="Q326"/>
      <c r="R326"/>
      <c r="S326"/>
      <c r="T326"/>
      <c r="U326"/>
      <c r="V326"/>
      <c r="W326"/>
      <c r="X326"/>
      <c r="Y326"/>
      <c r="Z326"/>
      <c r="AA326"/>
      <c r="AB326"/>
      <c r="AC326"/>
      <c r="AD326"/>
      <c r="AE326"/>
      <c r="AF326"/>
      <c r="AG326"/>
      <c r="AH326"/>
      <c r="AI326"/>
    </row>
    <row r="327" spans="1:35" s="3" customFormat="1" ht="15.75" customHeight="1" x14ac:dyDescent="0.25">
      <c r="A327" s="18" t="s">
        <v>397</v>
      </c>
      <c r="B327" s="17" t="s">
        <v>277</v>
      </c>
      <c r="C327" s="20">
        <v>0</v>
      </c>
      <c r="D327" s="20">
        <v>0</v>
      </c>
      <c r="E327" s="20">
        <v>0</v>
      </c>
      <c r="F327" s="20">
        <f t="shared" si="97"/>
        <v>0</v>
      </c>
      <c r="G327" s="20">
        <v>8869.58</v>
      </c>
      <c r="H327" s="20">
        <f>7.86/7.58</f>
        <v>1.0369393139841689</v>
      </c>
      <c r="I327" s="20">
        <f>F327*G327*H327/1000</f>
        <v>0</v>
      </c>
      <c r="J327"/>
      <c r="K327"/>
      <c r="L327"/>
      <c r="M327"/>
      <c r="N327"/>
      <c r="O327"/>
      <c r="P327"/>
      <c r="Q327"/>
      <c r="R327"/>
      <c r="S327"/>
      <c r="T327"/>
      <c r="U327"/>
      <c r="V327"/>
      <c r="W327"/>
      <c r="X327"/>
      <c r="Y327"/>
      <c r="Z327"/>
      <c r="AA327"/>
      <c r="AB327"/>
      <c r="AC327"/>
      <c r="AD327"/>
      <c r="AE327"/>
      <c r="AF327"/>
      <c r="AG327"/>
      <c r="AH327"/>
      <c r="AI327"/>
    </row>
    <row r="328" spans="1:35" s="3" customFormat="1" ht="15.75" customHeight="1" x14ac:dyDescent="0.25">
      <c r="A328" s="18" t="s">
        <v>398</v>
      </c>
      <c r="B328" s="17" t="s">
        <v>279</v>
      </c>
      <c r="C328" s="20">
        <v>0</v>
      </c>
      <c r="D328" s="20">
        <v>0</v>
      </c>
      <c r="E328" s="20">
        <v>0</v>
      </c>
      <c r="F328" s="20">
        <f t="shared" si="97"/>
        <v>0</v>
      </c>
      <c r="G328" s="20">
        <v>7241.97</v>
      </c>
      <c r="H328" s="20">
        <f>7.86/7.58</f>
        <v>1.0369393139841689</v>
      </c>
      <c r="I328" s="20">
        <f>F328*G328*H328/1000</f>
        <v>0</v>
      </c>
      <c r="J328"/>
      <c r="K328"/>
      <c r="L328"/>
      <c r="M328"/>
      <c r="N328"/>
      <c r="O328"/>
      <c r="P328"/>
      <c r="Q328"/>
      <c r="R328"/>
      <c r="S328"/>
      <c r="T328"/>
      <c r="U328"/>
      <c r="V328"/>
      <c r="W328"/>
      <c r="X328"/>
      <c r="Y328"/>
      <c r="Z328"/>
      <c r="AA328"/>
      <c r="AB328"/>
      <c r="AC328"/>
      <c r="AD328"/>
      <c r="AE328"/>
      <c r="AF328"/>
      <c r="AG328"/>
      <c r="AH328"/>
      <c r="AI328"/>
    </row>
    <row r="329" spans="1:35" s="3" customFormat="1" ht="15.75" customHeight="1" x14ac:dyDescent="0.25">
      <c r="A329" s="18" t="s">
        <v>399</v>
      </c>
      <c r="B329" s="17" t="s">
        <v>370</v>
      </c>
      <c r="C329" s="20">
        <f>C330+C331</f>
        <v>0</v>
      </c>
      <c r="D329" s="20">
        <f t="shared" ref="D329:E329" si="119">D330+D331</f>
        <v>0</v>
      </c>
      <c r="E329" s="20">
        <f t="shared" si="119"/>
        <v>0</v>
      </c>
      <c r="F329" s="20">
        <f t="shared" si="97"/>
        <v>0</v>
      </c>
      <c r="G329" s="20" t="s">
        <v>15</v>
      </c>
      <c r="H329" s="20" t="s">
        <v>15</v>
      </c>
      <c r="I329" s="20">
        <v>0</v>
      </c>
      <c r="J329"/>
      <c r="K329"/>
      <c r="L329"/>
      <c r="M329"/>
      <c r="N329"/>
      <c r="O329"/>
      <c r="P329"/>
      <c r="Q329"/>
      <c r="R329"/>
      <c r="S329"/>
      <c r="T329"/>
      <c r="U329"/>
      <c r="V329"/>
      <c r="W329"/>
      <c r="X329"/>
      <c r="Y329"/>
      <c r="Z329"/>
      <c r="AA329"/>
      <c r="AB329"/>
      <c r="AC329"/>
      <c r="AD329"/>
      <c r="AE329"/>
      <c r="AF329"/>
      <c r="AG329"/>
      <c r="AH329"/>
      <c r="AI329"/>
    </row>
    <row r="330" spans="1:35" s="3" customFormat="1" ht="15.75" customHeight="1" x14ac:dyDescent="0.25">
      <c r="A330" s="18" t="s">
        <v>400</v>
      </c>
      <c r="B330" s="17" t="s">
        <v>277</v>
      </c>
      <c r="C330" s="20">
        <v>0</v>
      </c>
      <c r="D330" s="20">
        <v>0</v>
      </c>
      <c r="E330" s="20">
        <v>0</v>
      </c>
      <c r="F330" s="20">
        <f t="shared" si="97"/>
        <v>0</v>
      </c>
      <c r="G330" s="20">
        <v>8869.58</v>
      </c>
      <c r="H330" s="20">
        <f>7.86/7.58</f>
        <v>1.0369393139841689</v>
      </c>
      <c r="I330" s="20">
        <f>F330*G330*H330/1000</f>
        <v>0</v>
      </c>
      <c r="J330"/>
      <c r="K330"/>
      <c r="L330"/>
      <c r="M330"/>
      <c r="N330"/>
      <c r="O330"/>
      <c r="P330"/>
      <c r="Q330"/>
      <c r="R330"/>
      <c r="S330"/>
      <c r="T330"/>
      <c r="U330"/>
      <c r="V330"/>
      <c r="W330"/>
      <c r="X330"/>
      <c r="Y330"/>
      <c r="Z330"/>
      <c r="AA330"/>
      <c r="AB330"/>
      <c r="AC330"/>
      <c r="AD330"/>
      <c r="AE330"/>
      <c r="AF330"/>
      <c r="AG330"/>
      <c r="AH330"/>
      <c r="AI330"/>
    </row>
    <row r="331" spans="1:35" s="3" customFormat="1" ht="15.75" customHeight="1" x14ac:dyDescent="0.25">
      <c r="A331" s="18" t="s">
        <v>401</v>
      </c>
      <c r="B331" s="17" t="s">
        <v>279</v>
      </c>
      <c r="C331" s="20">
        <v>0</v>
      </c>
      <c r="D331" s="20">
        <v>0</v>
      </c>
      <c r="E331" s="20">
        <v>0</v>
      </c>
      <c r="F331" s="20">
        <f t="shared" si="97"/>
        <v>0</v>
      </c>
      <c r="G331" s="20">
        <v>0</v>
      </c>
      <c r="H331" s="20">
        <f>7.86/7.58</f>
        <v>1.0369393139841689</v>
      </c>
      <c r="I331" s="20">
        <f>F331*G331*H331/1000</f>
        <v>0</v>
      </c>
      <c r="J331"/>
      <c r="K331"/>
      <c r="L331"/>
      <c r="M331"/>
      <c r="N331"/>
      <c r="O331"/>
      <c r="P331"/>
      <c r="Q331"/>
      <c r="R331"/>
      <c r="S331"/>
      <c r="T331"/>
      <c r="U331"/>
      <c r="V331"/>
      <c r="W331"/>
      <c r="X331"/>
      <c r="Y331"/>
      <c r="Z331"/>
      <c r="AA331"/>
      <c r="AB331"/>
      <c r="AC331"/>
      <c r="AD331"/>
      <c r="AE331"/>
      <c r="AF331"/>
      <c r="AG331"/>
      <c r="AH331"/>
      <c r="AI331"/>
    </row>
    <row r="332" spans="1:35" s="3" customFormat="1" ht="15.75" customHeight="1" x14ac:dyDescent="0.25">
      <c r="A332" s="18" t="s">
        <v>402</v>
      </c>
      <c r="B332" s="17" t="s">
        <v>374</v>
      </c>
      <c r="C332" s="20">
        <f>C333+C336</f>
        <v>0</v>
      </c>
      <c r="D332" s="20">
        <f t="shared" ref="D332:E332" si="120">D333+D336</f>
        <v>0</v>
      </c>
      <c r="E332" s="20">
        <f t="shared" si="120"/>
        <v>0</v>
      </c>
      <c r="F332" s="20">
        <f t="shared" si="97"/>
        <v>0</v>
      </c>
      <c r="G332" s="20" t="s">
        <v>15</v>
      </c>
      <c r="H332" s="20" t="s">
        <v>15</v>
      </c>
      <c r="I332" s="20">
        <v>0</v>
      </c>
      <c r="J332"/>
      <c r="K332"/>
      <c r="L332"/>
      <c r="M332"/>
      <c r="N332"/>
      <c r="O332"/>
      <c r="P332"/>
      <c r="Q332"/>
      <c r="R332"/>
      <c r="S332"/>
      <c r="T332"/>
      <c r="U332"/>
      <c r="V332"/>
      <c r="W332"/>
      <c r="X332"/>
      <c r="Y332"/>
      <c r="Z332"/>
      <c r="AA332"/>
      <c r="AB332"/>
      <c r="AC332"/>
      <c r="AD332"/>
      <c r="AE332"/>
      <c r="AF332"/>
      <c r="AG332"/>
      <c r="AH332"/>
      <c r="AI332"/>
    </row>
    <row r="333" spans="1:35" s="3" customFormat="1" ht="31.5" customHeight="1" x14ac:dyDescent="0.25">
      <c r="A333" s="18" t="s">
        <v>403</v>
      </c>
      <c r="B333" s="17" t="s">
        <v>339</v>
      </c>
      <c r="C333" s="20">
        <f>C334+C335</f>
        <v>0</v>
      </c>
      <c r="D333" s="20">
        <f t="shared" ref="D333:E333" si="121">D334+D335</f>
        <v>0</v>
      </c>
      <c r="E333" s="20">
        <f t="shared" si="121"/>
        <v>0</v>
      </c>
      <c r="F333" s="20">
        <f t="shared" si="97"/>
        <v>0</v>
      </c>
      <c r="G333" s="20" t="s">
        <v>15</v>
      </c>
      <c r="H333" s="20" t="s">
        <v>15</v>
      </c>
      <c r="I333" s="20">
        <v>0</v>
      </c>
      <c r="J333"/>
      <c r="K333"/>
      <c r="L333"/>
      <c r="M333"/>
      <c r="N333"/>
      <c r="O333"/>
      <c r="P333"/>
      <c r="Q333"/>
      <c r="R333"/>
      <c r="S333"/>
      <c r="T333"/>
      <c r="U333"/>
      <c r="V333"/>
      <c r="W333"/>
      <c r="X333"/>
      <c r="Y333"/>
      <c r="Z333"/>
      <c r="AA333"/>
      <c r="AB333"/>
      <c r="AC333"/>
      <c r="AD333"/>
      <c r="AE333"/>
      <c r="AF333"/>
      <c r="AG333"/>
      <c r="AH333"/>
      <c r="AI333"/>
    </row>
    <row r="334" spans="1:35" s="3" customFormat="1" ht="15.75" customHeight="1" x14ac:dyDescent="0.25">
      <c r="A334" s="18" t="s">
        <v>404</v>
      </c>
      <c r="B334" s="17" t="s">
        <v>277</v>
      </c>
      <c r="C334" s="20">
        <v>0</v>
      </c>
      <c r="D334" s="20">
        <v>0</v>
      </c>
      <c r="E334" s="20">
        <v>0</v>
      </c>
      <c r="F334" s="20">
        <f t="shared" si="97"/>
        <v>0</v>
      </c>
      <c r="G334" s="20">
        <v>2521.4699999999998</v>
      </c>
      <c r="H334" s="20">
        <f>7.86/7.58</f>
        <v>1.0369393139841689</v>
      </c>
      <c r="I334" s="20">
        <f>F334*G334*H334/1000</f>
        <v>0</v>
      </c>
      <c r="J334"/>
      <c r="K334"/>
      <c r="L334"/>
      <c r="M334"/>
      <c r="N334"/>
      <c r="O334"/>
      <c r="P334"/>
      <c r="Q334"/>
      <c r="R334"/>
      <c r="S334"/>
      <c r="T334"/>
      <c r="U334"/>
      <c r="V334"/>
      <c r="W334"/>
      <c r="X334"/>
      <c r="Y334"/>
      <c r="Z334"/>
      <c r="AA334"/>
      <c r="AB334"/>
      <c r="AC334"/>
      <c r="AD334"/>
      <c r="AE334"/>
      <c r="AF334"/>
      <c r="AG334"/>
      <c r="AH334"/>
      <c r="AI334"/>
    </row>
    <row r="335" spans="1:35" s="3" customFormat="1" ht="15.75" customHeight="1" x14ac:dyDescent="0.25">
      <c r="A335" s="18" t="s">
        <v>405</v>
      </c>
      <c r="B335" s="17" t="s">
        <v>279</v>
      </c>
      <c r="C335" s="20">
        <v>0</v>
      </c>
      <c r="D335" s="20">
        <v>0</v>
      </c>
      <c r="E335" s="20">
        <v>0</v>
      </c>
      <c r="F335" s="20">
        <f t="shared" si="97"/>
        <v>0</v>
      </c>
      <c r="G335" s="20">
        <v>0</v>
      </c>
      <c r="H335" s="20">
        <f>7.86/7.58</f>
        <v>1.0369393139841689</v>
      </c>
      <c r="I335" s="20">
        <f>F335*G335*H335/1000</f>
        <v>0</v>
      </c>
      <c r="J335"/>
      <c r="K335"/>
      <c r="L335"/>
      <c r="M335"/>
      <c r="N335"/>
      <c r="O335"/>
      <c r="P335"/>
      <c r="Q335"/>
      <c r="R335"/>
      <c r="S335"/>
      <c r="T335"/>
      <c r="U335"/>
      <c r="V335"/>
      <c r="W335"/>
      <c r="X335"/>
      <c r="Y335"/>
      <c r="Z335"/>
      <c r="AA335"/>
      <c r="AB335"/>
      <c r="AC335"/>
      <c r="AD335"/>
      <c r="AE335"/>
      <c r="AF335"/>
      <c r="AG335"/>
      <c r="AH335"/>
      <c r="AI335"/>
    </row>
    <row r="336" spans="1:35" s="3" customFormat="1" ht="15.75" customHeight="1" x14ac:dyDescent="0.25">
      <c r="A336" s="18" t="s">
        <v>406</v>
      </c>
      <c r="B336" s="17" t="s">
        <v>370</v>
      </c>
      <c r="C336" s="20">
        <f>C337+C338</f>
        <v>0</v>
      </c>
      <c r="D336" s="20">
        <f t="shared" ref="D336:E336" si="122">D337+D338</f>
        <v>0</v>
      </c>
      <c r="E336" s="20">
        <f t="shared" si="122"/>
        <v>0</v>
      </c>
      <c r="F336" s="20">
        <f t="shared" si="97"/>
        <v>0</v>
      </c>
      <c r="G336" s="20" t="s">
        <v>15</v>
      </c>
      <c r="H336" s="20" t="s">
        <v>15</v>
      </c>
      <c r="I336" s="20">
        <v>0</v>
      </c>
      <c r="J336"/>
      <c r="K336"/>
      <c r="L336"/>
      <c r="M336"/>
      <c r="N336"/>
      <c r="O336"/>
      <c r="P336"/>
      <c r="Q336"/>
      <c r="R336"/>
      <c r="S336"/>
      <c r="T336"/>
      <c r="U336"/>
      <c r="V336"/>
      <c r="W336"/>
      <c r="X336"/>
      <c r="Y336"/>
      <c r="Z336"/>
      <c r="AA336"/>
      <c r="AB336"/>
      <c r="AC336"/>
      <c r="AD336"/>
      <c r="AE336"/>
      <c r="AF336"/>
      <c r="AG336"/>
      <c r="AH336"/>
      <c r="AI336"/>
    </row>
    <row r="337" spans="1:35" s="3" customFormat="1" ht="15.75" customHeight="1" x14ac:dyDescent="0.25">
      <c r="A337" s="18" t="s">
        <v>407</v>
      </c>
      <c r="B337" s="17" t="s">
        <v>277</v>
      </c>
      <c r="C337" s="20">
        <v>0</v>
      </c>
      <c r="D337" s="20">
        <v>0</v>
      </c>
      <c r="E337" s="20">
        <v>0</v>
      </c>
      <c r="F337" s="20">
        <f t="shared" si="97"/>
        <v>0</v>
      </c>
      <c r="G337" s="20">
        <v>4969.3500000000004</v>
      </c>
      <c r="H337" s="20">
        <f>7.86/7.58</f>
        <v>1.0369393139841689</v>
      </c>
      <c r="I337" s="20">
        <f>F337*G337*H337/1000</f>
        <v>0</v>
      </c>
      <c r="J337"/>
      <c r="K337"/>
      <c r="L337"/>
      <c r="M337"/>
      <c r="N337"/>
      <c r="O337"/>
      <c r="P337"/>
      <c r="Q337"/>
      <c r="R337"/>
      <c r="S337"/>
      <c r="T337"/>
      <c r="U337"/>
      <c r="V337"/>
      <c r="W337"/>
      <c r="X337"/>
      <c r="Y337"/>
      <c r="Z337"/>
      <c r="AA337"/>
      <c r="AB337"/>
      <c r="AC337"/>
      <c r="AD337"/>
      <c r="AE337"/>
      <c r="AF337"/>
      <c r="AG337"/>
      <c r="AH337"/>
      <c r="AI337"/>
    </row>
    <row r="338" spans="1:35" s="3" customFormat="1" ht="15.75" customHeight="1" x14ac:dyDescent="0.25">
      <c r="A338" s="18" t="s">
        <v>408</v>
      </c>
      <c r="B338" s="17" t="s">
        <v>279</v>
      </c>
      <c r="C338" s="20">
        <v>0</v>
      </c>
      <c r="D338" s="20">
        <v>0</v>
      </c>
      <c r="E338" s="20">
        <v>0</v>
      </c>
      <c r="F338" s="20">
        <f t="shared" si="97"/>
        <v>0</v>
      </c>
      <c r="G338" s="20">
        <v>0</v>
      </c>
      <c r="H338" s="20">
        <f>7.86/7.58</f>
        <v>1.0369393139841689</v>
      </c>
      <c r="I338" s="20">
        <f>F338*G338*H338/1000</f>
        <v>0</v>
      </c>
      <c r="J338"/>
      <c r="K338"/>
      <c r="L338"/>
      <c r="M338"/>
      <c r="N338"/>
      <c r="O338"/>
      <c r="P338"/>
      <c r="Q338"/>
      <c r="R338"/>
      <c r="S338"/>
      <c r="T338"/>
      <c r="U338"/>
      <c r="V338"/>
      <c r="W338"/>
      <c r="X338"/>
      <c r="Y338"/>
      <c r="Z338"/>
      <c r="AA338"/>
      <c r="AB338"/>
      <c r="AC338"/>
      <c r="AD338"/>
      <c r="AE338"/>
      <c r="AF338"/>
      <c r="AG338"/>
      <c r="AH338"/>
      <c r="AI338"/>
    </row>
    <row r="339" spans="1:35" s="3" customFormat="1" ht="15.75" customHeight="1" x14ac:dyDescent="0.25">
      <c r="A339" s="18" t="s">
        <v>409</v>
      </c>
      <c r="B339" s="17" t="s">
        <v>379</v>
      </c>
      <c r="C339" s="20">
        <f>C340</f>
        <v>0</v>
      </c>
      <c r="D339" s="20">
        <f t="shared" ref="D339:E339" si="123">D340</f>
        <v>0</v>
      </c>
      <c r="E339" s="20">
        <f t="shared" si="123"/>
        <v>585.9</v>
      </c>
      <c r="F339" s="20">
        <f t="shared" si="97"/>
        <v>195.29999999999998</v>
      </c>
      <c r="G339" s="20" t="s">
        <v>15</v>
      </c>
      <c r="H339" s="20" t="s">
        <v>15</v>
      </c>
      <c r="I339" s="20">
        <v>0</v>
      </c>
      <c r="J339"/>
      <c r="K339"/>
      <c r="L339"/>
      <c r="M339"/>
      <c r="N339"/>
      <c r="O339"/>
      <c r="P339"/>
      <c r="Q339"/>
      <c r="R339"/>
      <c r="S339"/>
      <c r="T339"/>
      <c r="U339"/>
      <c r="V339"/>
      <c r="W339"/>
      <c r="X339"/>
      <c r="Y339"/>
      <c r="Z339"/>
      <c r="AA339"/>
      <c r="AB339"/>
      <c r="AC339"/>
      <c r="AD339"/>
      <c r="AE339"/>
      <c r="AF339"/>
      <c r="AG339"/>
      <c r="AH339"/>
      <c r="AI339"/>
    </row>
    <row r="340" spans="1:35" s="3" customFormat="1" ht="15.75" customHeight="1" x14ac:dyDescent="0.25">
      <c r="A340" s="18" t="s">
        <v>410</v>
      </c>
      <c r="B340" s="17" t="s">
        <v>370</v>
      </c>
      <c r="C340" s="20">
        <f>C341+C342</f>
        <v>0</v>
      </c>
      <c r="D340" s="20">
        <f t="shared" ref="D340:E340" si="124">D341+D342</f>
        <v>0</v>
      </c>
      <c r="E340" s="20">
        <f t="shared" si="124"/>
        <v>585.9</v>
      </c>
      <c r="F340" s="20">
        <f t="shared" si="97"/>
        <v>195.29999999999998</v>
      </c>
      <c r="G340" s="20" t="s">
        <v>15</v>
      </c>
      <c r="H340" s="20" t="s">
        <v>15</v>
      </c>
      <c r="I340" s="20">
        <v>0</v>
      </c>
      <c r="J340"/>
      <c r="K340"/>
      <c r="L340"/>
      <c r="M340"/>
      <c r="N340"/>
      <c r="O340"/>
      <c r="P340"/>
      <c r="Q340"/>
      <c r="R340"/>
      <c r="S340"/>
      <c r="T340"/>
      <c r="U340"/>
      <c r="V340"/>
      <c r="W340"/>
      <c r="X340"/>
      <c r="Y340"/>
      <c r="Z340"/>
      <c r="AA340"/>
      <c r="AB340"/>
      <c r="AC340"/>
      <c r="AD340"/>
      <c r="AE340"/>
      <c r="AF340"/>
      <c r="AG340"/>
      <c r="AH340"/>
      <c r="AI340"/>
    </row>
    <row r="341" spans="1:35" s="3" customFormat="1" ht="15.75" customHeight="1" x14ac:dyDescent="0.25">
      <c r="A341" s="18" t="s">
        <v>411</v>
      </c>
      <c r="B341" s="17" t="s">
        <v>277</v>
      </c>
      <c r="C341" s="20">
        <v>0</v>
      </c>
      <c r="D341" s="20">
        <v>0</v>
      </c>
      <c r="E341" s="20">
        <v>585.9</v>
      </c>
      <c r="F341" s="20">
        <f t="shared" ref="F341:F346" si="125">IFERROR(AVERAGE(C341:E341),0)</f>
        <v>195.29999999999998</v>
      </c>
      <c r="G341" s="20">
        <v>3779.01</v>
      </c>
      <c r="H341" s="20">
        <f>7.86/7.58</f>
        <v>1.0369393139841689</v>
      </c>
      <c r="I341" s="20">
        <f>F341*G341*H341/1000</f>
        <v>765.30336841424798</v>
      </c>
      <c r="J341"/>
      <c r="K341"/>
      <c r="L341"/>
      <c r="M341"/>
      <c r="N341"/>
      <c r="O341"/>
      <c r="P341"/>
      <c r="Q341"/>
      <c r="R341"/>
      <c r="S341"/>
      <c r="T341"/>
      <c r="U341"/>
      <c r="V341"/>
      <c r="W341"/>
      <c r="X341"/>
      <c r="Y341"/>
      <c r="Z341"/>
      <c r="AA341"/>
      <c r="AB341"/>
      <c r="AC341"/>
      <c r="AD341"/>
      <c r="AE341"/>
      <c r="AF341"/>
      <c r="AG341"/>
      <c r="AH341"/>
      <c r="AI341"/>
    </row>
    <row r="342" spans="1:35" s="3" customFormat="1" ht="15.75" customHeight="1" x14ac:dyDescent="0.25">
      <c r="A342" s="18" t="s">
        <v>412</v>
      </c>
      <c r="B342" s="17" t="s">
        <v>279</v>
      </c>
      <c r="C342" s="20">
        <v>0</v>
      </c>
      <c r="D342" s="20">
        <v>0</v>
      </c>
      <c r="E342" s="20">
        <v>0</v>
      </c>
      <c r="F342" s="20">
        <f t="shared" si="125"/>
        <v>0</v>
      </c>
      <c r="G342" s="20">
        <v>0</v>
      </c>
      <c r="H342" s="20">
        <f>7.86/7.58</f>
        <v>1.0369393139841689</v>
      </c>
      <c r="I342" s="20">
        <f>F342*G342*H342/1000</f>
        <v>0</v>
      </c>
      <c r="J342"/>
      <c r="K342"/>
      <c r="L342"/>
      <c r="M342"/>
      <c r="N342"/>
      <c r="O342"/>
      <c r="P342"/>
      <c r="Q342"/>
      <c r="R342"/>
      <c r="S342"/>
      <c r="T342"/>
      <c r="U342"/>
      <c r="V342"/>
      <c r="W342"/>
      <c r="X342"/>
      <c r="Y342"/>
      <c r="Z342"/>
      <c r="AA342"/>
      <c r="AB342"/>
      <c r="AC342"/>
      <c r="AD342"/>
      <c r="AE342"/>
      <c r="AF342"/>
      <c r="AG342"/>
      <c r="AH342"/>
      <c r="AI342"/>
    </row>
    <row r="343" spans="1:35" s="3" customFormat="1" ht="15.75" customHeight="1" x14ac:dyDescent="0.25">
      <c r="A343" s="18" t="s">
        <v>413</v>
      </c>
      <c r="B343" s="17" t="s">
        <v>414</v>
      </c>
      <c r="C343" s="20">
        <f>C344</f>
        <v>0</v>
      </c>
      <c r="D343" s="20">
        <f t="shared" ref="D343:E343" si="126">D344</f>
        <v>0</v>
      </c>
      <c r="E343" s="20">
        <f t="shared" si="126"/>
        <v>0</v>
      </c>
      <c r="F343" s="20">
        <f t="shared" si="125"/>
        <v>0</v>
      </c>
      <c r="G343" s="20" t="s">
        <v>15</v>
      </c>
      <c r="H343" s="20" t="s">
        <v>15</v>
      </c>
      <c r="I343" s="20">
        <v>0</v>
      </c>
      <c r="J343"/>
      <c r="K343"/>
      <c r="L343"/>
      <c r="M343"/>
      <c r="N343"/>
      <c r="O343"/>
      <c r="P343"/>
      <c r="Q343"/>
      <c r="R343"/>
      <c r="S343"/>
      <c r="T343"/>
      <c r="U343"/>
      <c r="V343"/>
      <c r="W343"/>
      <c r="X343"/>
      <c r="Y343"/>
      <c r="Z343"/>
      <c r="AA343"/>
      <c r="AB343"/>
      <c r="AC343"/>
      <c r="AD343"/>
      <c r="AE343"/>
      <c r="AF343"/>
      <c r="AG343"/>
      <c r="AH343"/>
      <c r="AI343"/>
    </row>
    <row r="344" spans="1:35" s="3" customFormat="1" ht="15.75" customHeight="1" x14ac:dyDescent="0.25">
      <c r="A344" s="18" t="s">
        <v>415</v>
      </c>
      <c r="B344" s="17" t="s">
        <v>370</v>
      </c>
      <c r="C344" s="20">
        <f>C345+C346</f>
        <v>0</v>
      </c>
      <c r="D344" s="20">
        <f t="shared" ref="D344:E344" si="127">D345+D346</f>
        <v>0</v>
      </c>
      <c r="E344" s="20">
        <f t="shared" si="127"/>
        <v>0</v>
      </c>
      <c r="F344" s="20">
        <f t="shared" si="125"/>
        <v>0</v>
      </c>
      <c r="G344" s="20" t="s">
        <v>15</v>
      </c>
      <c r="H344" s="20" t="s">
        <v>15</v>
      </c>
      <c r="I344" s="20">
        <v>0</v>
      </c>
      <c r="J344"/>
      <c r="K344"/>
      <c r="L344"/>
      <c r="M344"/>
      <c r="N344"/>
      <c r="O344"/>
      <c r="P344"/>
      <c r="Q344"/>
      <c r="R344"/>
      <c r="S344"/>
      <c r="T344"/>
      <c r="U344"/>
      <c r="V344"/>
      <c r="W344"/>
      <c r="X344"/>
      <c r="Y344"/>
      <c r="Z344"/>
      <c r="AA344"/>
      <c r="AB344"/>
      <c r="AC344"/>
      <c r="AD344"/>
      <c r="AE344"/>
      <c r="AF344"/>
      <c r="AG344"/>
      <c r="AH344"/>
      <c r="AI344"/>
    </row>
    <row r="345" spans="1:35" s="3" customFormat="1" ht="15.75" customHeight="1" x14ac:dyDescent="0.25">
      <c r="A345" s="18" t="s">
        <v>416</v>
      </c>
      <c r="B345" s="17" t="s">
        <v>277</v>
      </c>
      <c r="C345" s="20">
        <v>0</v>
      </c>
      <c r="D345" s="20">
        <v>0</v>
      </c>
      <c r="E345" s="20">
        <v>0</v>
      </c>
      <c r="F345" s="20">
        <f t="shared" si="125"/>
        <v>0</v>
      </c>
      <c r="G345" s="20">
        <v>4024.89</v>
      </c>
      <c r="H345" s="20">
        <f>7.86/7.58</f>
        <v>1.0369393139841689</v>
      </c>
      <c r="I345" s="20">
        <f>F345*G345*H345/1000</f>
        <v>0</v>
      </c>
      <c r="J345"/>
      <c r="K345"/>
      <c r="L345"/>
      <c r="M345"/>
      <c r="N345"/>
      <c r="O345"/>
      <c r="P345"/>
      <c r="Q345"/>
      <c r="R345"/>
      <c r="S345"/>
      <c r="T345"/>
      <c r="U345"/>
      <c r="V345"/>
      <c r="W345"/>
      <c r="X345"/>
      <c r="Y345"/>
      <c r="Z345"/>
      <c r="AA345"/>
      <c r="AB345"/>
      <c r="AC345"/>
      <c r="AD345"/>
      <c r="AE345"/>
      <c r="AF345"/>
      <c r="AG345"/>
      <c r="AH345"/>
      <c r="AI345"/>
    </row>
    <row r="346" spans="1:35" s="3" customFormat="1" ht="15.75" customHeight="1" x14ac:dyDescent="0.25">
      <c r="A346" s="18" t="s">
        <v>417</v>
      </c>
      <c r="B346" s="17" t="s">
        <v>279</v>
      </c>
      <c r="C346" s="20">
        <v>0</v>
      </c>
      <c r="D346" s="20">
        <v>0</v>
      </c>
      <c r="E346" s="20">
        <v>0</v>
      </c>
      <c r="F346" s="20">
        <f t="shared" si="125"/>
        <v>0</v>
      </c>
      <c r="G346" s="20">
        <v>0</v>
      </c>
      <c r="H346" s="20">
        <f>7.86/7.58</f>
        <v>1.0369393139841689</v>
      </c>
      <c r="I346" s="20">
        <f>F346*G346*H346/1000</f>
        <v>0</v>
      </c>
      <c r="J346"/>
      <c r="K346"/>
      <c r="L346"/>
      <c r="M346"/>
      <c r="N346"/>
      <c r="O346"/>
      <c r="P346"/>
      <c r="Q346"/>
      <c r="R346"/>
      <c r="S346"/>
      <c r="T346"/>
      <c r="U346"/>
      <c r="V346"/>
      <c r="W346"/>
      <c r="X346"/>
      <c r="Y346"/>
      <c r="Z346"/>
      <c r="AA346"/>
      <c r="AB346"/>
      <c r="AC346"/>
      <c r="AD346"/>
      <c r="AE346"/>
      <c r="AF346"/>
      <c r="AG346"/>
      <c r="AH346"/>
      <c r="AI346"/>
    </row>
    <row r="347" spans="1:35" s="3" customFormat="1" ht="15.75" customHeight="1" x14ac:dyDescent="0.25">
      <c r="A347" s="18" t="s">
        <v>418</v>
      </c>
      <c r="B347" s="17" t="s">
        <v>152</v>
      </c>
      <c r="C347" s="20">
        <v>0</v>
      </c>
      <c r="D347" s="20">
        <v>0</v>
      </c>
      <c r="E347" s="20">
        <v>0</v>
      </c>
      <c r="F347" s="20">
        <v>0</v>
      </c>
      <c r="G347" s="20" t="s">
        <v>15</v>
      </c>
      <c r="H347" s="20" t="s">
        <v>15</v>
      </c>
      <c r="I347" s="20">
        <v>0</v>
      </c>
      <c r="J347"/>
      <c r="K347"/>
      <c r="L347"/>
      <c r="M347"/>
      <c r="N347"/>
      <c r="O347"/>
      <c r="P347"/>
      <c r="Q347"/>
      <c r="R347"/>
      <c r="S347"/>
      <c r="T347"/>
      <c r="U347"/>
      <c r="V347"/>
      <c r="W347"/>
      <c r="X347"/>
      <c r="Y347"/>
      <c r="Z347"/>
      <c r="AA347"/>
      <c r="AB347"/>
      <c r="AC347"/>
      <c r="AD347"/>
      <c r="AE347"/>
      <c r="AF347"/>
      <c r="AG347"/>
      <c r="AH347"/>
      <c r="AI347"/>
    </row>
    <row r="348" spans="1:35" s="3" customFormat="1" ht="15.75" customHeight="1" x14ac:dyDescent="0.25">
      <c r="A348" s="18" t="s">
        <v>419</v>
      </c>
      <c r="B348" s="17" t="s">
        <v>331</v>
      </c>
      <c r="C348" s="20">
        <v>0</v>
      </c>
      <c r="D348" s="20">
        <v>0</v>
      </c>
      <c r="E348" s="20">
        <v>0</v>
      </c>
      <c r="F348" s="20">
        <v>0</v>
      </c>
      <c r="G348" s="20">
        <v>0</v>
      </c>
      <c r="H348" s="20" t="s">
        <v>15</v>
      </c>
      <c r="I348" s="20">
        <v>0</v>
      </c>
      <c r="J348"/>
      <c r="K348"/>
      <c r="L348"/>
      <c r="M348"/>
      <c r="N348"/>
      <c r="O348"/>
      <c r="P348"/>
      <c r="Q348"/>
      <c r="R348"/>
      <c r="S348"/>
      <c r="T348"/>
      <c r="U348"/>
      <c r="V348"/>
      <c r="W348"/>
      <c r="X348"/>
      <c r="Y348"/>
      <c r="Z348"/>
      <c r="AA348"/>
      <c r="AB348"/>
      <c r="AC348"/>
      <c r="AD348"/>
      <c r="AE348"/>
      <c r="AF348"/>
      <c r="AG348"/>
      <c r="AH348"/>
      <c r="AI348"/>
    </row>
    <row r="349" spans="1:35" s="3" customFormat="1" ht="15.75" customHeight="1" x14ac:dyDescent="0.25">
      <c r="A349" s="18" t="s">
        <v>420</v>
      </c>
      <c r="B349" s="17" t="s">
        <v>333</v>
      </c>
      <c r="C349" s="20">
        <v>0</v>
      </c>
      <c r="D349" s="20">
        <v>0</v>
      </c>
      <c r="E349" s="20">
        <v>0</v>
      </c>
      <c r="F349" s="20">
        <v>0</v>
      </c>
      <c r="G349" s="20">
        <v>0</v>
      </c>
      <c r="H349" s="20" t="s">
        <v>15</v>
      </c>
      <c r="I349" s="20">
        <v>0</v>
      </c>
      <c r="J349"/>
      <c r="K349"/>
      <c r="L349"/>
      <c r="M349"/>
      <c r="N349"/>
      <c r="O349"/>
      <c r="P349"/>
      <c r="Q349"/>
      <c r="R349"/>
      <c r="S349"/>
      <c r="T349"/>
      <c r="U349"/>
      <c r="V349"/>
      <c r="W349"/>
      <c r="X349"/>
      <c r="Y349"/>
      <c r="Z349"/>
      <c r="AA349"/>
      <c r="AB349"/>
      <c r="AC349"/>
      <c r="AD349"/>
      <c r="AE349"/>
      <c r="AF349"/>
      <c r="AG349"/>
      <c r="AH349"/>
      <c r="AI349"/>
    </row>
    <row r="350" spans="1:35" s="3" customFormat="1" ht="15.75" customHeight="1" x14ac:dyDescent="0.25">
      <c r="A350" s="18" t="s">
        <v>421</v>
      </c>
      <c r="B350" s="17" t="s">
        <v>162</v>
      </c>
      <c r="C350" s="20">
        <f>C351+C368+C400</f>
        <v>553.04700000000003</v>
      </c>
      <c r="D350" s="20">
        <f>D351+D368+D400</f>
        <v>445.33799999999997</v>
      </c>
      <c r="E350" s="20">
        <f>E351+E368+E400</f>
        <v>5430.1365000000005</v>
      </c>
      <c r="F350" s="20">
        <f>F351+F368+F400</f>
        <v>2142.8404999999998</v>
      </c>
      <c r="G350" s="20" t="s">
        <v>15</v>
      </c>
      <c r="H350" s="20" t="s">
        <v>15</v>
      </c>
      <c r="I350" s="20">
        <f>I351+I368+I400</f>
        <v>18476.235181079534</v>
      </c>
      <c r="J350"/>
      <c r="K350"/>
      <c r="L350"/>
      <c r="M350"/>
      <c r="N350"/>
      <c r="O350"/>
      <c r="P350"/>
      <c r="Q350"/>
      <c r="R350"/>
      <c r="S350"/>
      <c r="T350"/>
      <c r="U350"/>
      <c r="V350"/>
      <c r="W350"/>
      <c r="X350"/>
      <c r="Y350"/>
      <c r="Z350"/>
      <c r="AA350"/>
      <c r="AB350"/>
      <c r="AC350"/>
      <c r="AD350"/>
      <c r="AE350"/>
      <c r="AF350"/>
      <c r="AG350"/>
      <c r="AH350"/>
      <c r="AI350"/>
    </row>
    <row r="351" spans="1:35" s="3" customFormat="1" ht="15.75" customHeight="1" x14ac:dyDescent="0.25">
      <c r="A351" s="18" t="s">
        <v>422</v>
      </c>
      <c r="B351" s="17" t="s">
        <v>19</v>
      </c>
      <c r="C351" s="20">
        <f>C352+C360</f>
        <v>2.3810000000000002</v>
      </c>
      <c r="D351" s="20">
        <f>D352+D360</f>
        <v>3.085</v>
      </c>
      <c r="E351" s="20">
        <f>E352+E360</f>
        <v>5.0854999999999997</v>
      </c>
      <c r="F351" s="20">
        <f>F352+F360</f>
        <v>3.5171666666666668</v>
      </c>
      <c r="G351" s="20" t="s">
        <v>15</v>
      </c>
      <c r="H351" s="20" t="s">
        <v>15</v>
      </c>
      <c r="I351" s="20">
        <f>I352+I360</f>
        <v>4484.8604085660327</v>
      </c>
      <c r="J351"/>
      <c r="K351"/>
      <c r="L351"/>
      <c r="M351"/>
      <c r="N351"/>
      <c r="O351"/>
      <c r="P351"/>
      <c r="Q351"/>
      <c r="R351"/>
      <c r="S351"/>
      <c r="T351"/>
      <c r="U351"/>
      <c r="V351"/>
      <c r="W351"/>
      <c r="X351"/>
      <c r="Y351"/>
      <c r="Z351"/>
      <c r="AA351"/>
      <c r="AB351"/>
      <c r="AC351"/>
      <c r="AD351"/>
      <c r="AE351"/>
      <c r="AF351"/>
      <c r="AG351"/>
      <c r="AH351"/>
      <c r="AI351"/>
    </row>
    <row r="352" spans="1:35" s="3" customFormat="1" ht="15.75" customHeight="1" x14ac:dyDescent="0.25">
      <c r="A352" s="18" t="s">
        <v>423</v>
      </c>
      <c r="B352" s="17" t="s">
        <v>271</v>
      </c>
      <c r="C352" s="20">
        <f>C354+C357</f>
        <v>1.6739999999999999</v>
      </c>
      <c r="D352" s="20">
        <f t="shared" ref="D352:E352" si="128">D354+D357</f>
        <v>3.0270000000000001</v>
      </c>
      <c r="E352" s="20">
        <f t="shared" si="128"/>
        <v>3.74</v>
      </c>
      <c r="F352" s="20">
        <f>IFERROR(AVERAGE(C352:E352),0)</f>
        <v>2.8136666666666668</v>
      </c>
      <c r="G352" s="20" t="s">
        <v>15</v>
      </c>
      <c r="H352" s="20" t="s">
        <v>15</v>
      </c>
      <c r="I352" s="20">
        <f>SUM(I353:I359)</f>
        <v>2793.2107808770825</v>
      </c>
      <c r="J352"/>
      <c r="K352"/>
      <c r="L352"/>
      <c r="M352"/>
      <c r="N352"/>
      <c r="O352"/>
      <c r="P352"/>
      <c r="Q352"/>
      <c r="R352"/>
      <c r="S352"/>
      <c r="T352"/>
      <c r="U352"/>
      <c r="V352"/>
      <c r="W352"/>
      <c r="X352"/>
      <c r="Y352"/>
      <c r="Z352"/>
      <c r="AA352"/>
      <c r="AB352"/>
      <c r="AC352"/>
      <c r="AD352"/>
      <c r="AE352"/>
      <c r="AF352"/>
      <c r="AG352"/>
      <c r="AH352"/>
      <c r="AI352"/>
    </row>
    <row r="353" spans="1:35" s="3" customFormat="1" ht="15.75" customHeight="1" x14ac:dyDescent="0.25">
      <c r="A353" s="18" t="s">
        <v>424</v>
      </c>
      <c r="B353" s="17" t="s">
        <v>273</v>
      </c>
      <c r="C353" s="20">
        <f>C352</f>
        <v>1.6739999999999999</v>
      </c>
      <c r="D353" s="20">
        <f t="shared" ref="D353:E353" si="129">D352</f>
        <v>3.0270000000000001</v>
      </c>
      <c r="E353" s="20">
        <f t="shared" si="129"/>
        <v>3.74</v>
      </c>
      <c r="F353" s="20">
        <f>IFERROR(AVERAGE(C353:E353),0)</f>
        <v>2.8136666666666668</v>
      </c>
      <c r="G353" s="20" t="s">
        <v>15</v>
      </c>
      <c r="H353" s="20" t="s">
        <v>15</v>
      </c>
      <c r="I353" s="20">
        <v>0</v>
      </c>
      <c r="J353"/>
      <c r="K353"/>
      <c r="L353"/>
      <c r="M353"/>
      <c r="N353"/>
      <c r="O353"/>
      <c r="P353"/>
      <c r="Q353"/>
      <c r="R353"/>
      <c r="S353"/>
      <c r="T353"/>
      <c r="U353"/>
      <c r="V353"/>
      <c r="W353"/>
      <c r="X353"/>
      <c r="Y353"/>
      <c r="Z353"/>
      <c r="AA353"/>
      <c r="AB353"/>
      <c r="AC353"/>
      <c r="AD353"/>
      <c r="AE353"/>
      <c r="AF353"/>
      <c r="AG353"/>
      <c r="AH353"/>
      <c r="AI353"/>
    </row>
    <row r="354" spans="1:35" s="3" customFormat="1" ht="15.75" customHeight="1" x14ac:dyDescent="0.25">
      <c r="A354" s="18" t="s">
        <v>425</v>
      </c>
      <c r="B354" s="17" t="s">
        <v>275</v>
      </c>
      <c r="C354" s="20">
        <f>C355+C356</f>
        <v>1.3160000000000001</v>
      </c>
      <c r="D354" s="20">
        <f t="shared" ref="D354:E354" si="130">D355+D356</f>
        <v>1.3280000000000001</v>
      </c>
      <c r="E354" s="20">
        <f t="shared" si="130"/>
        <v>1.127</v>
      </c>
      <c r="F354" s="20">
        <f>IFERROR(AVERAGE(C354:E354),0)</f>
        <v>1.2569999999999999</v>
      </c>
      <c r="G354" s="20" t="s">
        <v>15</v>
      </c>
      <c r="H354" s="20" t="s">
        <v>15</v>
      </c>
      <c r="I354" s="20">
        <v>0</v>
      </c>
      <c r="J354"/>
      <c r="K354"/>
      <c r="L354"/>
      <c r="M354"/>
      <c r="N354"/>
      <c r="O354"/>
      <c r="P354"/>
      <c r="Q354"/>
      <c r="R354"/>
      <c r="S354"/>
      <c r="T354"/>
      <c r="U354"/>
      <c r="V354"/>
      <c r="W354"/>
      <c r="X354"/>
      <c r="Y354"/>
      <c r="Z354"/>
      <c r="AA354"/>
      <c r="AB354"/>
      <c r="AC354"/>
      <c r="AD354"/>
      <c r="AE354"/>
      <c r="AF354"/>
      <c r="AG354"/>
      <c r="AH354"/>
      <c r="AI354"/>
    </row>
    <row r="355" spans="1:35" s="3" customFormat="1" ht="15.75" customHeight="1" x14ac:dyDescent="0.25">
      <c r="A355" s="18" t="s">
        <v>426</v>
      </c>
      <c r="B355" s="17" t="s">
        <v>277</v>
      </c>
      <c r="C355" s="20">
        <v>0.873</v>
      </c>
      <c r="D355" s="20">
        <v>0.80500000000000005</v>
      </c>
      <c r="E355" s="20">
        <v>1.0660000000000001</v>
      </c>
      <c r="F355" s="20">
        <f t="shared" ref="F355:F359" si="131">IFERROR(AVERAGE(C355:E355),0)</f>
        <v>0.91466666666666663</v>
      </c>
      <c r="G355" s="20">
        <v>943243.66</v>
      </c>
      <c r="H355" s="20">
        <f>5.06/4.89</f>
        <v>1.0347648261758691</v>
      </c>
      <c r="I355" s="20">
        <f>F355*G355*H355/1000</f>
        <v>892.74701100084519</v>
      </c>
      <c r="J355"/>
      <c r="K355"/>
      <c r="L355"/>
      <c r="M355"/>
      <c r="N355"/>
      <c r="O355"/>
      <c r="P355"/>
      <c r="Q355"/>
      <c r="R355"/>
      <c r="S355"/>
      <c r="T355"/>
      <c r="U355"/>
      <c r="V355"/>
      <c r="W355"/>
      <c r="X355"/>
      <c r="Y355"/>
      <c r="Z355"/>
      <c r="AA355"/>
      <c r="AB355"/>
      <c r="AC355"/>
      <c r="AD355"/>
      <c r="AE355"/>
      <c r="AF355"/>
      <c r="AG355"/>
      <c r="AH355"/>
      <c r="AI355"/>
    </row>
    <row r="356" spans="1:35" s="3" customFormat="1" ht="15.75" customHeight="1" x14ac:dyDescent="0.25">
      <c r="A356" s="18" t="s">
        <v>427</v>
      </c>
      <c r="B356" s="17" t="s">
        <v>279</v>
      </c>
      <c r="C356" s="20">
        <v>0.443</v>
      </c>
      <c r="D356" s="20">
        <v>0.52300000000000002</v>
      </c>
      <c r="E356" s="20">
        <v>6.0999999999999999E-2</v>
      </c>
      <c r="F356" s="20">
        <f t="shared" si="131"/>
        <v>0.34233333333333332</v>
      </c>
      <c r="G356" s="20">
        <v>846408.36</v>
      </c>
      <c r="H356" s="20">
        <f>5.06/4.89</f>
        <v>1.0347648261758691</v>
      </c>
      <c r="I356" s="20">
        <f>F356*G356*H356/1000</f>
        <v>299.82703556531698</v>
      </c>
      <c r="J356"/>
      <c r="K356"/>
      <c r="L356"/>
      <c r="M356"/>
      <c r="N356"/>
      <c r="O356"/>
      <c r="P356"/>
      <c r="Q356"/>
      <c r="R356"/>
      <c r="S356"/>
      <c r="T356"/>
      <c r="U356"/>
      <c r="V356"/>
      <c r="W356"/>
      <c r="X356"/>
      <c r="Y356"/>
      <c r="Z356"/>
      <c r="AA356"/>
      <c r="AB356"/>
      <c r="AC356"/>
      <c r="AD356"/>
      <c r="AE356"/>
      <c r="AF356"/>
      <c r="AG356"/>
      <c r="AH356"/>
      <c r="AI356"/>
    </row>
    <row r="357" spans="1:35" s="3" customFormat="1" ht="31.5" customHeight="1" x14ac:dyDescent="0.25">
      <c r="A357" s="18" t="s">
        <v>428</v>
      </c>
      <c r="B357" s="17" t="s">
        <v>281</v>
      </c>
      <c r="C357" s="20">
        <f>C358+C359</f>
        <v>0.35799999999999998</v>
      </c>
      <c r="D357" s="20">
        <f t="shared" ref="D357:E357" si="132">D358+D359</f>
        <v>1.6989999999999998</v>
      </c>
      <c r="E357" s="20">
        <f t="shared" si="132"/>
        <v>2.613</v>
      </c>
      <c r="F357" s="20">
        <f t="shared" si="131"/>
        <v>1.5566666666666666</v>
      </c>
      <c r="G357" s="20" t="s">
        <v>15</v>
      </c>
      <c r="H357" s="20" t="s">
        <v>15</v>
      </c>
      <c r="I357" s="20">
        <v>0</v>
      </c>
      <c r="J357"/>
      <c r="K357"/>
      <c r="L357"/>
      <c r="M357"/>
      <c r="N357"/>
      <c r="O357"/>
      <c r="P357"/>
      <c r="Q357"/>
      <c r="R357"/>
      <c r="S357"/>
      <c r="T357"/>
      <c r="U357"/>
      <c r="V357"/>
      <c r="W357"/>
      <c r="X357"/>
      <c r="Y357"/>
      <c r="Z357"/>
      <c r="AA357"/>
      <c r="AB357"/>
      <c r="AC357"/>
      <c r="AD357"/>
      <c r="AE357"/>
      <c r="AF357"/>
      <c r="AG357"/>
      <c r="AH357"/>
      <c r="AI357"/>
    </row>
    <row r="358" spans="1:35" s="3" customFormat="1" ht="15.75" customHeight="1" x14ac:dyDescent="0.25">
      <c r="A358" s="18" t="s">
        <v>429</v>
      </c>
      <c r="B358" s="17" t="s">
        <v>277</v>
      </c>
      <c r="C358" s="20">
        <v>0.35799999999999998</v>
      </c>
      <c r="D358" s="20">
        <v>1.5089999999999999</v>
      </c>
      <c r="E358" s="20">
        <v>1.58</v>
      </c>
      <c r="F358" s="20">
        <f t="shared" si="131"/>
        <v>1.149</v>
      </c>
      <c r="G358" s="20">
        <v>1067753.74</v>
      </c>
      <c r="H358" s="20">
        <f>5.06/4.89</f>
        <v>1.0347648261758691</v>
      </c>
      <c r="I358" s="20">
        <f>F358*G358*H358/1000</f>
        <v>1269.5002411320245</v>
      </c>
      <c r="J358"/>
      <c r="K358"/>
      <c r="L358"/>
      <c r="M358"/>
      <c r="N358"/>
      <c r="O358"/>
      <c r="P358"/>
      <c r="Q358"/>
      <c r="R358"/>
      <c r="S358"/>
      <c r="T358"/>
      <c r="U358"/>
      <c r="V358"/>
      <c r="W358"/>
      <c r="X358"/>
      <c r="Y358"/>
      <c r="Z358"/>
      <c r="AA358"/>
      <c r="AB358"/>
      <c r="AC358"/>
      <c r="AD358"/>
      <c r="AE358"/>
      <c r="AF358"/>
      <c r="AG358"/>
      <c r="AH358"/>
      <c r="AI358"/>
    </row>
    <row r="359" spans="1:35" s="3" customFormat="1" ht="15.75" customHeight="1" x14ac:dyDescent="0.25">
      <c r="A359" s="18" t="s">
        <v>430</v>
      </c>
      <c r="B359" s="17" t="s">
        <v>279</v>
      </c>
      <c r="C359" s="20">
        <v>0</v>
      </c>
      <c r="D359" s="20">
        <v>0.19</v>
      </c>
      <c r="E359" s="20">
        <v>1.0329999999999999</v>
      </c>
      <c r="F359" s="20">
        <f t="shared" si="131"/>
        <v>0.40766666666666662</v>
      </c>
      <c r="G359" s="20">
        <v>784982.88</v>
      </c>
      <c r="H359" s="20">
        <f>5.06/4.89</f>
        <v>1.0347648261758691</v>
      </c>
      <c r="I359" s="20">
        <f>F359*G359*H359/1000</f>
        <v>331.13649317889565</v>
      </c>
      <c r="J359"/>
      <c r="K359"/>
      <c r="L359"/>
      <c r="M359"/>
      <c r="N359"/>
      <c r="O359"/>
      <c r="P359"/>
      <c r="Q359"/>
      <c r="R359"/>
      <c r="S359"/>
      <c r="T359"/>
      <c r="U359"/>
      <c r="V359"/>
      <c r="W359"/>
      <c r="X359"/>
      <c r="Y359"/>
      <c r="Z359"/>
      <c r="AA359"/>
      <c r="AB359"/>
      <c r="AC359"/>
      <c r="AD359"/>
      <c r="AE359"/>
      <c r="AF359"/>
      <c r="AG359"/>
      <c r="AH359"/>
      <c r="AI359"/>
    </row>
    <row r="360" spans="1:35" s="3" customFormat="1" ht="78.75" customHeight="1" x14ac:dyDescent="0.25">
      <c r="A360" s="18" t="s">
        <v>431</v>
      </c>
      <c r="B360" s="17" t="s">
        <v>285</v>
      </c>
      <c r="C360" s="20">
        <f>C362+C365</f>
        <v>0.70700000000000007</v>
      </c>
      <c r="D360" s="20">
        <f t="shared" ref="D360:E360" si="133">D362+D365</f>
        <v>5.8000000000000003E-2</v>
      </c>
      <c r="E360" s="20">
        <f t="shared" si="133"/>
        <v>1.3454999999999997</v>
      </c>
      <c r="F360" s="20">
        <f>IFERROR(AVERAGE(C360:E360),0)</f>
        <v>0.70350000000000001</v>
      </c>
      <c r="G360" s="20" t="s">
        <v>15</v>
      </c>
      <c r="H360" s="20" t="s">
        <v>15</v>
      </c>
      <c r="I360" s="20">
        <f>SUM(I361:I367)</f>
        <v>1691.64962768895</v>
      </c>
      <c r="J360"/>
      <c r="K360"/>
      <c r="L360"/>
      <c r="M360"/>
      <c r="N360"/>
      <c r="O360"/>
      <c r="P360"/>
      <c r="Q360"/>
      <c r="R360"/>
      <c r="S360"/>
      <c r="T360"/>
      <c r="U360"/>
      <c r="V360"/>
      <c r="W360"/>
      <c r="X360"/>
      <c r="Y360"/>
      <c r="Z360"/>
      <c r="AA360"/>
      <c r="AB360"/>
      <c r="AC360"/>
      <c r="AD360"/>
      <c r="AE360"/>
      <c r="AF360"/>
      <c r="AG360"/>
      <c r="AH360"/>
      <c r="AI360"/>
    </row>
    <row r="361" spans="1:35" s="3" customFormat="1" ht="15.75" customHeight="1" x14ac:dyDescent="0.25">
      <c r="A361" s="18" t="s">
        <v>432</v>
      </c>
      <c r="B361" s="17" t="s">
        <v>273</v>
      </c>
      <c r="C361" s="20">
        <f>C360</f>
        <v>0.70700000000000007</v>
      </c>
      <c r="D361" s="20">
        <f t="shared" ref="D361:E361" si="134">D360</f>
        <v>5.8000000000000003E-2</v>
      </c>
      <c r="E361" s="20">
        <f t="shared" si="134"/>
        <v>1.3454999999999997</v>
      </c>
      <c r="F361" s="20">
        <f>IFERROR(AVERAGE(C361:E361),0)</f>
        <v>0.70350000000000001</v>
      </c>
      <c r="G361" s="20" t="s">
        <v>15</v>
      </c>
      <c r="H361" s="20" t="s">
        <v>15</v>
      </c>
      <c r="I361" s="20">
        <v>0</v>
      </c>
      <c r="J361"/>
      <c r="K361"/>
      <c r="L361"/>
      <c r="M361"/>
      <c r="N361"/>
      <c r="O361"/>
      <c r="P361"/>
      <c r="Q361"/>
      <c r="R361"/>
      <c r="S361"/>
      <c r="T361"/>
      <c r="U361"/>
      <c r="V361"/>
      <c r="W361"/>
      <c r="X361"/>
      <c r="Y361"/>
      <c r="Z361"/>
      <c r="AA361"/>
      <c r="AB361"/>
      <c r="AC361"/>
      <c r="AD361"/>
      <c r="AE361"/>
      <c r="AF361"/>
      <c r="AG361"/>
      <c r="AH361"/>
      <c r="AI361"/>
    </row>
    <row r="362" spans="1:35" s="3" customFormat="1" ht="15.75" customHeight="1" x14ac:dyDescent="0.25">
      <c r="A362" s="18" t="s">
        <v>433</v>
      </c>
      <c r="B362" s="17" t="s">
        <v>288</v>
      </c>
      <c r="C362" s="20">
        <f>C363+C364</f>
        <v>0.70700000000000007</v>
      </c>
      <c r="D362" s="20">
        <f t="shared" ref="D362:E362" si="135">D363+D364</f>
        <v>5.8000000000000003E-2</v>
      </c>
      <c r="E362" s="20">
        <f t="shared" si="135"/>
        <v>1.3384999999999998</v>
      </c>
      <c r="F362" s="20">
        <f>IFERROR(AVERAGE(C362:E362),0)</f>
        <v>0.7011666666666666</v>
      </c>
      <c r="G362" s="20" t="s">
        <v>15</v>
      </c>
      <c r="H362" s="20" t="s">
        <v>15</v>
      </c>
      <c r="I362" s="20">
        <v>0</v>
      </c>
      <c r="J362"/>
      <c r="K362"/>
      <c r="L362"/>
      <c r="M362"/>
      <c r="N362"/>
      <c r="O362"/>
      <c r="P362"/>
      <c r="Q362"/>
      <c r="R362"/>
      <c r="S362"/>
      <c r="T362"/>
      <c r="U362"/>
      <c r="V362"/>
      <c r="W362"/>
      <c r="X362"/>
      <c r="Y362"/>
      <c r="Z362"/>
      <c r="AA362"/>
      <c r="AB362"/>
      <c r="AC362"/>
      <c r="AD362"/>
      <c r="AE362"/>
      <c r="AF362"/>
      <c r="AG362"/>
      <c r="AH362"/>
      <c r="AI362"/>
    </row>
    <row r="363" spans="1:35" s="3" customFormat="1" ht="15.75" customHeight="1" x14ac:dyDescent="0.25">
      <c r="A363" s="18" t="s">
        <v>434</v>
      </c>
      <c r="B363" s="17" t="s">
        <v>277</v>
      </c>
      <c r="C363" s="20">
        <v>0.20300000000000001</v>
      </c>
      <c r="D363" s="20">
        <v>0</v>
      </c>
      <c r="E363" s="20">
        <v>0.26100000000000001</v>
      </c>
      <c r="F363" s="20">
        <f t="shared" ref="F363:F367" si="136">IFERROR(AVERAGE(C363:E363),0)</f>
        <v>0.15466666666666667</v>
      </c>
      <c r="G363" s="20">
        <v>2167807.37</v>
      </c>
      <c r="H363" s="20">
        <f>5.06/4.89</f>
        <v>1.0347648261758691</v>
      </c>
      <c r="I363" s="20">
        <f>F363*G363*H363/1000</f>
        <v>346.94375293665991</v>
      </c>
      <c r="J363"/>
      <c r="K363"/>
      <c r="L363"/>
      <c r="M363"/>
      <c r="N363"/>
      <c r="O363"/>
      <c r="P363"/>
      <c r="Q363"/>
      <c r="R363"/>
      <c r="S363"/>
      <c r="T363"/>
      <c r="U363"/>
      <c r="V363"/>
      <c r="W363"/>
      <c r="X363"/>
      <c r="Y363"/>
      <c r="Z363"/>
      <c r="AA363"/>
      <c r="AB363"/>
      <c r="AC363"/>
      <c r="AD363"/>
      <c r="AE363"/>
      <c r="AF363"/>
      <c r="AG363"/>
      <c r="AH363"/>
      <c r="AI363"/>
    </row>
    <row r="364" spans="1:35" s="3" customFormat="1" ht="15.75" customHeight="1" x14ac:dyDescent="0.25">
      <c r="A364" s="18" t="s">
        <v>435</v>
      </c>
      <c r="B364" s="17" t="s">
        <v>279</v>
      </c>
      <c r="C364" s="20">
        <v>0.504</v>
      </c>
      <c r="D364" s="20">
        <v>5.8000000000000003E-2</v>
      </c>
      <c r="E364" s="20">
        <v>1.0774999999999999</v>
      </c>
      <c r="F364" s="20">
        <f t="shared" si="136"/>
        <v>0.54649999999999999</v>
      </c>
      <c r="G364" s="20">
        <v>2371573.4700000002</v>
      </c>
      <c r="H364" s="20">
        <f>5.06/4.89</f>
        <v>1.0347648261758691</v>
      </c>
      <c r="I364" s="20">
        <f>F364*G364*H364/1000</f>
        <v>1341.1223723632513</v>
      </c>
      <c r="J364"/>
      <c r="K364"/>
      <c r="L364"/>
      <c r="M364"/>
      <c r="N364"/>
      <c r="O364"/>
      <c r="P364"/>
      <c r="Q364"/>
      <c r="R364"/>
      <c r="S364"/>
      <c r="T364"/>
      <c r="U364"/>
      <c r="V364"/>
      <c r="W364"/>
      <c r="X364"/>
      <c r="Y364"/>
      <c r="Z364"/>
      <c r="AA364"/>
      <c r="AB364"/>
      <c r="AC364"/>
      <c r="AD364"/>
      <c r="AE364"/>
      <c r="AF364"/>
      <c r="AG364"/>
      <c r="AH364"/>
      <c r="AI364"/>
    </row>
    <row r="365" spans="1:35" s="3" customFormat="1" ht="47.25" customHeight="1" x14ac:dyDescent="0.25">
      <c r="A365" s="18" t="s">
        <v>436</v>
      </c>
      <c r="B365" s="17" t="s">
        <v>292</v>
      </c>
      <c r="C365" s="20">
        <f>C366+C367</f>
        <v>0</v>
      </c>
      <c r="D365" s="20">
        <f t="shared" ref="D365:E365" si="137">D366+D367</f>
        <v>0</v>
      </c>
      <c r="E365" s="20">
        <f t="shared" si="137"/>
        <v>7.0000000000000001E-3</v>
      </c>
      <c r="F365" s="20">
        <f t="shared" si="136"/>
        <v>2.3333333333333335E-3</v>
      </c>
      <c r="G365" s="20" t="s">
        <v>15</v>
      </c>
      <c r="H365" s="20" t="s">
        <v>15</v>
      </c>
      <c r="I365" s="20">
        <v>0</v>
      </c>
      <c r="J365"/>
      <c r="K365"/>
      <c r="L365"/>
      <c r="M365"/>
      <c r="N365"/>
      <c r="O365"/>
      <c r="P365"/>
      <c r="Q365"/>
      <c r="R365"/>
      <c r="S365"/>
      <c r="T365"/>
      <c r="U365"/>
      <c r="V365"/>
      <c r="W365"/>
      <c r="X365"/>
      <c r="Y365"/>
      <c r="Z365"/>
      <c r="AA365"/>
      <c r="AB365"/>
      <c r="AC365"/>
      <c r="AD365"/>
      <c r="AE365"/>
      <c r="AF365"/>
      <c r="AG365"/>
      <c r="AH365"/>
      <c r="AI365"/>
    </row>
    <row r="366" spans="1:35" s="3" customFormat="1" ht="15.75" customHeight="1" x14ac:dyDescent="0.25">
      <c r="A366" s="18" t="s">
        <v>437</v>
      </c>
      <c r="B366" s="17" t="s">
        <v>277</v>
      </c>
      <c r="C366" s="20">
        <v>0</v>
      </c>
      <c r="D366" s="20">
        <v>0</v>
      </c>
      <c r="E366" s="20">
        <v>7.0000000000000001E-3</v>
      </c>
      <c r="F366" s="20">
        <f t="shared" si="136"/>
        <v>2.3333333333333335E-3</v>
      </c>
      <c r="G366" s="20">
        <v>1484189.16</v>
      </c>
      <c r="H366" s="20">
        <f>5.06/4.89</f>
        <v>1.0347648261758691</v>
      </c>
      <c r="I366" s="20">
        <f>F366*G366*H366/1000</f>
        <v>3.5835023890388547</v>
      </c>
      <c r="J366"/>
      <c r="K366"/>
      <c r="L366"/>
      <c r="M366"/>
      <c r="N366"/>
      <c r="O366"/>
      <c r="P366"/>
      <c r="Q366"/>
      <c r="R366"/>
      <c r="S366"/>
      <c r="T366"/>
      <c r="U366"/>
      <c r="V366"/>
      <c r="W366"/>
      <c r="X366"/>
      <c r="Y366"/>
      <c r="Z366"/>
      <c r="AA366"/>
      <c r="AB366"/>
      <c r="AC366"/>
      <c r="AD366"/>
      <c r="AE366"/>
      <c r="AF366"/>
      <c r="AG366"/>
      <c r="AH366"/>
      <c r="AI366"/>
    </row>
    <row r="367" spans="1:35" s="3" customFormat="1" ht="15.75" customHeight="1" x14ac:dyDescent="0.25">
      <c r="A367" s="18" t="s">
        <v>438</v>
      </c>
      <c r="B367" s="17" t="s">
        <v>279</v>
      </c>
      <c r="C367" s="20">
        <v>0</v>
      </c>
      <c r="D367" s="20">
        <v>0</v>
      </c>
      <c r="E367" s="20">
        <v>0</v>
      </c>
      <c r="F367" s="20">
        <f t="shared" si="136"/>
        <v>0</v>
      </c>
      <c r="G367" s="20">
        <v>747968.77</v>
      </c>
      <c r="H367" s="20">
        <f>5.06/4.89</f>
        <v>1.0347648261758691</v>
      </c>
      <c r="I367" s="20">
        <f>F367*G367*H367/1000</f>
        <v>0</v>
      </c>
      <c r="J367"/>
      <c r="K367"/>
      <c r="L367"/>
      <c r="M367"/>
      <c r="N367"/>
      <c r="O367"/>
      <c r="P367"/>
      <c r="Q367"/>
      <c r="R367"/>
      <c r="S367"/>
      <c r="T367"/>
      <c r="U367"/>
      <c r="V367"/>
      <c r="W367"/>
      <c r="X367"/>
      <c r="Y367"/>
      <c r="Z367"/>
      <c r="AA367"/>
      <c r="AB367"/>
      <c r="AC367"/>
      <c r="AD367"/>
      <c r="AE367"/>
      <c r="AF367"/>
      <c r="AG367"/>
      <c r="AH367"/>
      <c r="AI367"/>
    </row>
    <row r="368" spans="1:35" s="3" customFormat="1" ht="15.75" customHeight="1" x14ac:dyDescent="0.25">
      <c r="A368" s="18" t="s">
        <v>439</v>
      </c>
      <c r="B368" s="17" t="s">
        <v>60</v>
      </c>
      <c r="C368" s="20">
        <f>C369+C383</f>
        <v>1.6660000000000001</v>
      </c>
      <c r="D368" s="20">
        <f>D369+D383</f>
        <v>2.363</v>
      </c>
      <c r="E368" s="20">
        <f>E369+E383</f>
        <v>5.9409999999999989</v>
      </c>
      <c r="F368" s="20">
        <f>F369+F383</f>
        <v>3.3233333333333333</v>
      </c>
      <c r="G368" s="20" t="s">
        <v>15</v>
      </c>
      <c r="H368" s="20" t="s">
        <v>15</v>
      </c>
      <c r="I368" s="20">
        <f>I369+I383</f>
        <v>8361.6355444617839</v>
      </c>
      <c r="J368"/>
      <c r="K368"/>
      <c r="L368"/>
      <c r="M368"/>
      <c r="N368"/>
      <c r="O368"/>
      <c r="P368"/>
      <c r="Q368"/>
      <c r="R368"/>
      <c r="S368"/>
      <c r="T368"/>
      <c r="U368"/>
      <c r="V368"/>
      <c r="W368"/>
      <c r="X368"/>
      <c r="Y368"/>
      <c r="Z368"/>
      <c r="AA368"/>
      <c r="AB368"/>
      <c r="AC368"/>
      <c r="AD368"/>
      <c r="AE368"/>
      <c r="AF368"/>
      <c r="AG368"/>
      <c r="AH368"/>
      <c r="AI368"/>
    </row>
    <row r="369" spans="1:35" s="3" customFormat="1" ht="15.75" customHeight="1" x14ac:dyDescent="0.25">
      <c r="A369" s="18" t="s">
        <v>440</v>
      </c>
      <c r="B369" s="17" t="s">
        <v>297</v>
      </c>
      <c r="C369" s="20">
        <f>C371+C374+C377+C380</f>
        <v>1.3380000000000001</v>
      </c>
      <c r="D369" s="20">
        <f t="shared" ref="D369:E369" si="138">D371+D374+D377+D380</f>
        <v>1.7929999999999999</v>
      </c>
      <c r="E369" s="20">
        <f t="shared" si="138"/>
        <v>2.5839999999999996</v>
      </c>
      <c r="F369" s="20">
        <f>IFERROR(AVERAGE(C369:E369),0)</f>
        <v>1.905</v>
      </c>
      <c r="G369" s="20" t="s">
        <v>15</v>
      </c>
      <c r="H369" s="20" t="s">
        <v>15</v>
      </c>
      <c r="I369" s="20">
        <f>SUM(I370:I382)</f>
        <v>5434.9616622152262</v>
      </c>
      <c r="J369"/>
      <c r="K369"/>
      <c r="L369"/>
      <c r="M369"/>
      <c r="N369"/>
      <c r="O369"/>
      <c r="P369"/>
      <c r="Q369"/>
      <c r="R369"/>
      <c r="S369"/>
      <c r="T369"/>
      <c r="U369"/>
      <c r="V369"/>
      <c r="W369"/>
      <c r="X369"/>
      <c r="Y369"/>
      <c r="Z369"/>
      <c r="AA369"/>
      <c r="AB369"/>
      <c r="AC369"/>
      <c r="AD369"/>
      <c r="AE369"/>
      <c r="AF369"/>
      <c r="AG369"/>
      <c r="AH369"/>
      <c r="AI369"/>
    </row>
    <row r="370" spans="1:35" s="3" customFormat="1" ht="15.75" customHeight="1" x14ac:dyDescent="0.25">
      <c r="A370" s="18" t="s">
        <v>441</v>
      </c>
      <c r="B370" s="17" t="s">
        <v>299</v>
      </c>
      <c r="C370" s="20">
        <f>C369</f>
        <v>1.3380000000000001</v>
      </c>
      <c r="D370" s="20">
        <f t="shared" ref="D370:E370" si="139">D369</f>
        <v>1.7929999999999999</v>
      </c>
      <c r="E370" s="20">
        <f t="shared" si="139"/>
        <v>2.5839999999999996</v>
      </c>
      <c r="F370" s="20">
        <f>IFERROR(AVERAGE(C370:E370),0)</f>
        <v>1.905</v>
      </c>
      <c r="G370" s="20" t="s">
        <v>15</v>
      </c>
      <c r="H370" s="20" t="s">
        <v>15</v>
      </c>
      <c r="I370" s="20">
        <v>0</v>
      </c>
      <c r="J370"/>
      <c r="K370"/>
      <c r="L370"/>
      <c r="M370"/>
      <c r="N370"/>
      <c r="O370"/>
      <c r="P370"/>
      <c r="Q370"/>
      <c r="R370"/>
      <c r="S370"/>
      <c r="T370"/>
      <c r="U370"/>
      <c r="V370"/>
      <c r="W370"/>
      <c r="X370"/>
      <c r="Y370"/>
      <c r="Z370"/>
      <c r="AA370"/>
      <c r="AB370"/>
      <c r="AC370"/>
      <c r="AD370"/>
      <c r="AE370"/>
      <c r="AF370"/>
      <c r="AG370"/>
      <c r="AH370"/>
      <c r="AI370"/>
    </row>
    <row r="371" spans="1:35" s="3" customFormat="1" ht="15.75" customHeight="1" x14ac:dyDescent="0.25">
      <c r="A371" s="18" t="s">
        <v>442</v>
      </c>
      <c r="B371" s="17" t="s">
        <v>288</v>
      </c>
      <c r="C371" s="20">
        <f>C372+C373</f>
        <v>0.50600000000000001</v>
      </c>
      <c r="D371" s="20">
        <f t="shared" ref="D371:E371" si="140">D372+D373</f>
        <v>0</v>
      </c>
      <c r="E371" s="20">
        <f t="shared" si="140"/>
        <v>0.42199999999999999</v>
      </c>
      <c r="F371" s="20">
        <f>IFERROR(AVERAGE(C371:E371),0)</f>
        <v>0.30933333333333329</v>
      </c>
      <c r="G371" s="20" t="s">
        <v>15</v>
      </c>
      <c r="H371" s="20" t="s">
        <v>15</v>
      </c>
      <c r="I371" s="20">
        <v>0</v>
      </c>
      <c r="J371"/>
      <c r="K371"/>
      <c r="L371"/>
      <c r="M371"/>
      <c r="N371"/>
      <c r="O371"/>
      <c r="P371"/>
      <c r="Q371"/>
      <c r="R371"/>
      <c r="S371"/>
      <c r="T371"/>
      <c r="U371"/>
      <c r="V371"/>
      <c r="W371"/>
      <c r="X371"/>
      <c r="Y371"/>
      <c r="Z371"/>
      <c r="AA371"/>
      <c r="AB371"/>
      <c r="AC371"/>
      <c r="AD371"/>
      <c r="AE371"/>
      <c r="AF371"/>
      <c r="AG371"/>
      <c r="AH371"/>
      <c r="AI371"/>
    </row>
    <row r="372" spans="1:35" s="3" customFormat="1" ht="15.75" customHeight="1" x14ac:dyDescent="0.25">
      <c r="A372" s="18" t="s">
        <v>443</v>
      </c>
      <c r="B372" s="17" t="s">
        <v>277</v>
      </c>
      <c r="C372" s="20">
        <v>0.50600000000000001</v>
      </c>
      <c r="D372" s="20">
        <v>0</v>
      </c>
      <c r="E372" s="20">
        <v>0.42199999999999999</v>
      </c>
      <c r="F372" s="20">
        <f t="shared" ref="F372:F382" si="141">IFERROR(AVERAGE(C372:E372),0)</f>
        <v>0.30933333333333329</v>
      </c>
      <c r="G372" s="20">
        <v>2094359.64</v>
      </c>
      <c r="H372" s="20">
        <f>6.28/6.06</f>
        <v>1.0363036303630364</v>
      </c>
      <c r="I372" s="20">
        <f>F372*G372*H372/1000</f>
        <v>671.37474611537948</v>
      </c>
      <c r="J372"/>
      <c r="K372"/>
      <c r="L372"/>
      <c r="M372"/>
      <c r="N372"/>
      <c r="O372"/>
      <c r="P372"/>
      <c r="Q372"/>
      <c r="R372"/>
      <c r="S372"/>
      <c r="T372"/>
      <c r="U372"/>
      <c r="V372"/>
      <c r="W372"/>
      <c r="X372"/>
      <c r="Y372"/>
      <c r="Z372"/>
      <c r="AA372"/>
      <c r="AB372"/>
      <c r="AC372"/>
      <c r="AD372"/>
      <c r="AE372"/>
      <c r="AF372"/>
      <c r="AG372"/>
      <c r="AH372"/>
      <c r="AI372"/>
    </row>
    <row r="373" spans="1:35" s="3" customFormat="1" ht="15.75" customHeight="1" x14ac:dyDescent="0.25">
      <c r="A373" s="18" t="s">
        <v>444</v>
      </c>
      <c r="B373" s="17" t="s">
        <v>279</v>
      </c>
      <c r="C373" s="20">
        <v>0</v>
      </c>
      <c r="D373" s="20">
        <v>0</v>
      </c>
      <c r="E373" s="20">
        <v>0</v>
      </c>
      <c r="F373" s="20">
        <f t="shared" si="141"/>
        <v>0</v>
      </c>
      <c r="G373" s="20">
        <v>893226.49</v>
      </c>
      <c r="H373" s="20">
        <f>6.28/6.06</f>
        <v>1.0363036303630364</v>
      </c>
      <c r="I373" s="20">
        <f>F373*G373*H373/1000</f>
        <v>0</v>
      </c>
      <c r="J373"/>
      <c r="K373"/>
      <c r="L373"/>
      <c r="M373"/>
      <c r="N373"/>
      <c r="O373"/>
      <c r="P373"/>
      <c r="Q373"/>
      <c r="R373"/>
      <c r="S373"/>
      <c r="T373"/>
      <c r="U373"/>
      <c r="V373"/>
      <c r="W373"/>
      <c r="X373"/>
      <c r="Y373"/>
      <c r="Z373"/>
      <c r="AA373"/>
      <c r="AB373"/>
      <c r="AC373"/>
      <c r="AD373"/>
      <c r="AE373"/>
      <c r="AF373"/>
      <c r="AG373"/>
      <c r="AH373"/>
      <c r="AI373"/>
    </row>
    <row r="374" spans="1:35" s="3" customFormat="1" ht="15.75" customHeight="1" x14ac:dyDescent="0.25">
      <c r="A374" s="18" t="s">
        <v>445</v>
      </c>
      <c r="B374" s="17" t="s">
        <v>292</v>
      </c>
      <c r="C374" s="20">
        <f>C375+C376</f>
        <v>0.59</v>
      </c>
      <c r="D374" s="20">
        <f t="shared" ref="D374:E374" si="142">D375+D376</f>
        <v>0.378</v>
      </c>
      <c r="E374" s="20">
        <f t="shared" si="142"/>
        <v>0.94399999999999995</v>
      </c>
      <c r="F374" s="20">
        <f t="shared" si="141"/>
        <v>0.63733333333333331</v>
      </c>
      <c r="G374" s="20" t="s">
        <v>15</v>
      </c>
      <c r="H374" s="20" t="s">
        <v>15</v>
      </c>
      <c r="I374" s="20">
        <v>0</v>
      </c>
      <c r="J374"/>
      <c r="K374"/>
      <c r="L374"/>
      <c r="M374"/>
      <c r="N374"/>
      <c r="O374"/>
      <c r="P374"/>
      <c r="Q374"/>
      <c r="R374"/>
      <c r="S374"/>
      <c r="T374"/>
      <c r="U374"/>
      <c r="V374"/>
      <c r="W374"/>
      <c r="X374"/>
      <c r="Y374"/>
      <c r="Z374"/>
      <c r="AA374"/>
      <c r="AB374"/>
      <c r="AC374"/>
      <c r="AD374"/>
      <c r="AE374"/>
      <c r="AF374"/>
      <c r="AG374"/>
      <c r="AH374"/>
      <c r="AI374"/>
    </row>
    <row r="375" spans="1:35" s="3" customFormat="1" ht="15.75" customHeight="1" x14ac:dyDescent="0.25">
      <c r="A375" s="18" t="s">
        <v>446</v>
      </c>
      <c r="B375" s="17" t="s">
        <v>277</v>
      </c>
      <c r="C375" s="20">
        <v>0.38600000000000001</v>
      </c>
      <c r="D375" s="20">
        <v>0.378</v>
      </c>
      <c r="E375" s="20">
        <v>0.94399999999999995</v>
      </c>
      <c r="F375" s="20">
        <f t="shared" si="141"/>
        <v>0.56933333333333336</v>
      </c>
      <c r="G375" s="20">
        <v>2473151.09</v>
      </c>
      <c r="H375" s="20">
        <f>6.28/6.06</f>
        <v>1.0363036303630364</v>
      </c>
      <c r="I375" s="20">
        <f>F375*G375*H375/1000</f>
        <v>1459.1645845765458</v>
      </c>
      <c r="J375"/>
      <c r="K375"/>
      <c r="L375"/>
      <c r="M375"/>
      <c r="N375"/>
      <c r="O375"/>
      <c r="P375"/>
      <c r="Q375"/>
      <c r="R375"/>
      <c r="S375"/>
      <c r="T375"/>
      <c r="U375"/>
      <c r="V375"/>
      <c r="W375"/>
      <c r="X375"/>
      <c r="Y375"/>
      <c r="Z375"/>
      <c r="AA375"/>
      <c r="AB375"/>
      <c r="AC375"/>
      <c r="AD375"/>
      <c r="AE375"/>
      <c r="AF375"/>
      <c r="AG375"/>
      <c r="AH375"/>
      <c r="AI375"/>
    </row>
    <row r="376" spans="1:35" s="3" customFormat="1" ht="31.5" customHeight="1" x14ac:dyDescent="0.25">
      <c r="A376" s="18" t="s">
        <v>447</v>
      </c>
      <c r="B376" s="17" t="s">
        <v>279</v>
      </c>
      <c r="C376" s="20">
        <v>0.20399999999999999</v>
      </c>
      <c r="D376" s="20">
        <v>0</v>
      </c>
      <c r="E376" s="20">
        <v>0</v>
      </c>
      <c r="F376" s="20">
        <f t="shared" si="141"/>
        <v>6.7999999999999991E-2</v>
      </c>
      <c r="G376" s="20">
        <v>1529546.44</v>
      </c>
      <c r="H376" s="20">
        <f>6.28/6.06</f>
        <v>1.0363036303630364</v>
      </c>
      <c r="I376" s="20">
        <f>F376*G376*H376/1000</f>
        <v>107.78506794349835</v>
      </c>
      <c r="J376"/>
      <c r="K376"/>
      <c r="L376"/>
      <c r="M376"/>
      <c r="N376"/>
      <c r="O376"/>
      <c r="P376"/>
      <c r="Q376"/>
      <c r="R376"/>
      <c r="S376"/>
      <c r="T376"/>
      <c r="U376"/>
      <c r="V376"/>
      <c r="W376"/>
      <c r="X376"/>
      <c r="Y376"/>
      <c r="Z376"/>
      <c r="AA376"/>
      <c r="AB376"/>
      <c r="AC376"/>
      <c r="AD376"/>
      <c r="AE376"/>
      <c r="AF376"/>
      <c r="AG376"/>
      <c r="AH376"/>
      <c r="AI376"/>
    </row>
    <row r="377" spans="1:35" s="3" customFormat="1" ht="15.75" customHeight="1" x14ac:dyDescent="0.25">
      <c r="A377" s="18" t="s">
        <v>448</v>
      </c>
      <c r="B377" s="17" t="s">
        <v>307</v>
      </c>
      <c r="C377" s="20">
        <f>C378+C379</f>
        <v>0.24199999999999999</v>
      </c>
      <c r="D377" s="20">
        <f t="shared" ref="D377:E377" si="143">D378+D379</f>
        <v>0.47499999999999998</v>
      </c>
      <c r="E377" s="20">
        <f t="shared" si="143"/>
        <v>1.218</v>
      </c>
      <c r="F377" s="20">
        <f t="shared" si="141"/>
        <v>0.64500000000000002</v>
      </c>
      <c r="G377" s="20" t="s">
        <v>15</v>
      </c>
      <c r="H377" s="20" t="s">
        <v>15</v>
      </c>
      <c r="I377" s="20">
        <v>0</v>
      </c>
      <c r="J377"/>
      <c r="K377"/>
      <c r="L377"/>
      <c r="M377"/>
      <c r="N377"/>
      <c r="O377"/>
      <c r="P377"/>
      <c r="Q377"/>
      <c r="R377"/>
      <c r="S377"/>
      <c r="T377"/>
      <c r="U377"/>
      <c r="V377"/>
      <c r="W377"/>
      <c r="X377"/>
      <c r="Y377"/>
      <c r="Z377"/>
      <c r="AA377"/>
      <c r="AB377"/>
      <c r="AC377"/>
      <c r="AD377"/>
      <c r="AE377"/>
      <c r="AF377"/>
      <c r="AG377"/>
      <c r="AH377"/>
      <c r="AI377"/>
    </row>
    <row r="378" spans="1:35" s="3" customFormat="1" ht="15.75" customHeight="1" x14ac:dyDescent="0.25">
      <c r="A378" s="18" t="s">
        <v>449</v>
      </c>
      <c r="B378" s="17" t="s">
        <v>277</v>
      </c>
      <c r="C378" s="20">
        <v>0.24199999999999999</v>
      </c>
      <c r="D378" s="20">
        <v>0.47499999999999998</v>
      </c>
      <c r="E378" s="20">
        <v>0.52600000000000002</v>
      </c>
      <c r="F378" s="20">
        <f t="shared" si="141"/>
        <v>0.41433333333333328</v>
      </c>
      <c r="G378" s="20">
        <v>3780142.62</v>
      </c>
      <c r="H378" s="20">
        <f>6.28/6.06</f>
        <v>1.0363036303630364</v>
      </c>
      <c r="I378" s="20">
        <f>F378*G378*H378/1000</f>
        <v>1623.0992572840923</v>
      </c>
      <c r="J378"/>
      <c r="K378"/>
      <c r="L378"/>
      <c r="M378"/>
      <c r="N378"/>
      <c r="O378"/>
      <c r="P378"/>
      <c r="Q378"/>
      <c r="R378"/>
      <c r="S378"/>
      <c r="T378"/>
      <c r="U378"/>
      <c r="V378"/>
      <c r="W378"/>
      <c r="X378"/>
      <c r="Y378"/>
      <c r="Z378"/>
      <c r="AA378"/>
      <c r="AB378"/>
      <c r="AC378"/>
      <c r="AD378"/>
      <c r="AE378"/>
      <c r="AF378"/>
      <c r="AG378"/>
      <c r="AH378"/>
      <c r="AI378"/>
    </row>
    <row r="379" spans="1:35" s="3" customFormat="1" ht="15.75" customHeight="1" x14ac:dyDescent="0.25">
      <c r="A379" s="18" t="s">
        <v>450</v>
      </c>
      <c r="B379" s="17" t="s">
        <v>279</v>
      </c>
      <c r="C379" s="20">
        <v>0</v>
      </c>
      <c r="D379" s="20">
        <v>0</v>
      </c>
      <c r="E379" s="20">
        <v>0.69199999999999995</v>
      </c>
      <c r="F379" s="20">
        <f t="shared" si="141"/>
        <v>0.23066666666666666</v>
      </c>
      <c r="G379" s="20">
        <v>0</v>
      </c>
      <c r="H379" s="20">
        <f>6.28/6.06</f>
        <v>1.0363036303630364</v>
      </c>
      <c r="I379" s="20">
        <f>F379*G379*H379/1000</f>
        <v>0</v>
      </c>
      <c r="J379"/>
      <c r="K379"/>
      <c r="L379"/>
      <c r="M379"/>
      <c r="N379"/>
      <c r="O379"/>
      <c r="P379"/>
      <c r="Q379"/>
      <c r="R379"/>
      <c r="S379"/>
      <c r="T379"/>
      <c r="U379"/>
      <c r="V379"/>
      <c r="W379"/>
      <c r="X379"/>
      <c r="Y379"/>
      <c r="Z379"/>
      <c r="AA379"/>
      <c r="AB379"/>
      <c r="AC379"/>
      <c r="AD379"/>
      <c r="AE379"/>
      <c r="AF379"/>
      <c r="AG379"/>
      <c r="AH379"/>
      <c r="AI379"/>
    </row>
    <row r="380" spans="1:35" s="3" customFormat="1" ht="63" customHeight="1" x14ac:dyDescent="0.25">
      <c r="A380" s="18" t="s">
        <v>451</v>
      </c>
      <c r="B380" s="17" t="s">
        <v>311</v>
      </c>
      <c r="C380" s="20">
        <f>C381+C382</f>
        <v>0</v>
      </c>
      <c r="D380" s="20">
        <f t="shared" ref="D380:E380" si="144">D381+D382</f>
        <v>0.94</v>
      </c>
      <c r="E380" s="20">
        <f t="shared" si="144"/>
        <v>0</v>
      </c>
      <c r="F380" s="20">
        <f t="shared" si="141"/>
        <v>0.3133333333333333</v>
      </c>
      <c r="G380" s="20" t="s">
        <v>15</v>
      </c>
      <c r="H380" s="20" t="s">
        <v>15</v>
      </c>
      <c r="I380" s="20">
        <v>0</v>
      </c>
      <c r="J380"/>
      <c r="K380"/>
      <c r="L380"/>
      <c r="M380"/>
      <c r="N380"/>
      <c r="O380"/>
      <c r="P380"/>
      <c r="Q380"/>
      <c r="R380"/>
      <c r="S380"/>
      <c r="T380"/>
      <c r="U380"/>
      <c r="V380"/>
      <c r="W380"/>
      <c r="X380"/>
      <c r="Y380"/>
      <c r="Z380"/>
      <c r="AA380"/>
      <c r="AB380"/>
      <c r="AC380"/>
      <c r="AD380"/>
      <c r="AE380"/>
      <c r="AF380"/>
      <c r="AG380"/>
      <c r="AH380"/>
      <c r="AI380"/>
    </row>
    <row r="381" spans="1:35" s="3" customFormat="1" ht="15.75" customHeight="1" x14ac:dyDescent="0.25">
      <c r="A381" s="18" t="s">
        <v>452</v>
      </c>
      <c r="B381" s="17" t="s">
        <v>277</v>
      </c>
      <c r="C381" s="20">
        <v>0</v>
      </c>
      <c r="D381" s="20">
        <v>0.94</v>
      </c>
      <c r="E381" s="20">
        <v>0</v>
      </c>
      <c r="F381" s="20">
        <f t="shared" si="141"/>
        <v>0.3133333333333333</v>
      </c>
      <c r="G381" s="20">
        <v>4846002.33</v>
      </c>
      <c r="H381" s="20">
        <f>6.28/6.06</f>
        <v>1.0363036303630364</v>
      </c>
      <c r="I381" s="20">
        <f>F381*G381*H381/1000</f>
        <v>1573.5380062957097</v>
      </c>
      <c r="J381"/>
      <c r="K381"/>
      <c r="L381"/>
      <c r="M381"/>
      <c r="N381"/>
      <c r="O381"/>
      <c r="P381"/>
      <c r="Q381"/>
      <c r="R381"/>
      <c r="S381"/>
      <c r="T381"/>
      <c r="U381"/>
      <c r="V381"/>
      <c r="W381"/>
      <c r="X381"/>
      <c r="Y381"/>
      <c r="Z381"/>
      <c r="AA381"/>
      <c r="AB381"/>
      <c r="AC381"/>
      <c r="AD381"/>
      <c r="AE381"/>
      <c r="AF381"/>
      <c r="AG381"/>
      <c r="AH381"/>
      <c r="AI381"/>
    </row>
    <row r="382" spans="1:35" s="3" customFormat="1" ht="15.75" customHeight="1" x14ac:dyDescent="0.25">
      <c r="A382" s="18" t="s">
        <v>453</v>
      </c>
      <c r="B382" s="17" t="s">
        <v>279</v>
      </c>
      <c r="C382" s="20">
        <v>0</v>
      </c>
      <c r="D382" s="20">
        <v>0</v>
      </c>
      <c r="E382" s="20">
        <v>0</v>
      </c>
      <c r="F382" s="20">
        <f t="shared" si="141"/>
        <v>0</v>
      </c>
      <c r="G382" s="20">
        <v>0</v>
      </c>
      <c r="H382" s="20">
        <f>6.28/6.06</f>
        <v>1.0363036303630364</v>
      </c>
      <c r="I382" s="20">
        <f>F382*G382*H382/1000</f>
        <v>0</v>
      </c>
      <c r="J382"/>
      <c r="K382"/>
      <c r="L382"/>
      <c r="M382"/>
      <c r="N382"/>
      <c r="O382"/>
      <c r="P382"/>
      <c r="Q382"/>
      <c r="R382"/>
      <c r="S382"/>
      <c r="T382"/>
      <c r="U382"/>
      <c r="V382"/>
      <c r="W382"/>
      <c r="X382"/>
      <c r="Y382"/>
      <c r="Z382"/>
      <c r="AA382"/>
      <c r="AB382"/>
      <c r="AC382"/>
      <c r="AD382"/>
      <c r="AE382"/>
      <c r="AF382"/>
      <c r="AG382"/>
      <c r="AH382"/>
      <c r="AI382"/>
    </row>
    <row r="383" spans="1:35" s="3" customFormat="1" ht="110.25" customHeight="1" x14ac:dyDescent="0.25">
      <c r="A383" s="18" t="s">
        <v>454</v>
      </c>
      <c r="B383" s="17" t="s">
        <v>315</v>
      </c>
      <c r="C383" s="20">
        <f>C385+C388+C391+C394</f>
        <v>0.32800000000000001</v>
      </c>
      <c r="D383" s="20">
        <f t="shared" ref="D383:E383" si="145">D385+D388+D391+D394</f>
        <v>0.57000000000000006</v>
      </c>
      <c r="E383" s="20">
        <f t="shared" si="145"/>
        <v>3.3569999999999998</v>
      </c>
      <c r="F383" s="20">
        <f>IFERROR(AVERAGE(C383:E383),0)</f>
        <v>1.4183333333333332</v>
      </c>
      <c r="G383" s="20" t="s">
        <v>15</v>
      </c>
      <c r="H383" s="20" t="s">
        <v>15</v>
      </c>
      <c r="I383" s="20">
        <f>SUM(I384:I396)</f>
        <v>2926.6738822465572</v>
      </c>
      <c r="J383"/>
      <c r="K383"/>
      <c r="L383"/>
      <c r="M383"/>
      <c r="N383"/>
      <c r="O383"/>
      <c r="P383"/>
      <c r="Q383"/>
      <c r="R383"/>
      <c r="S383"/>
      <c r="T383"/>
      <c r="U383"/>
      <c r="V383"/>
      <c r="W383"/>
      <c r="X383"/>
      <c r="Y383"/>
      <c r="Z383"/>
      <c r="AA383"/>
      <c r="AB383"/>
      <c r="AC383"/>
      <c r="AD383"/>
      <c r="AE383"/>
      <c r="AF383"/>
      <c r="AG383"/>
      <c r="AH383"/>
      <c r="AI383"/>
    </row>
    <row r="384" spans="1:35" s="3" customFormat="1" ht="31.5" customHeight="1" x14ac:dyDescent="0.25">
      <c r="A384" s="18" t="s">
        <v>455</v>
      </c>
      <c r="B384" s="17" t="s">
        <v>299</v>
      </c>
      <c r="C384" s="20">
        <f>C383</f>
        <v>0.32800000000000001</v>
      </c>
      <c r="D384" s="20">
        <f t="shared" ref="D384:E384" si="146">D383</f>
        <v>0.57000000000000006</v>
      </c>
      <c r="E384" s="20">
        <f t="shared" si="146"/>
        <v>3.3569999999999998</v>
      </c>
      <c r="F384" s="20">
        <f>IFERROR(AVERAGE(C384:E384),0)</f>
        <v>1.4183333333333332</v>
      </c>
      <c r="G384" s="20" t="s">
        <v>15</v>
      </c>
      <c r="H384" s="20" t="s">
        <v>15</v>
      </c>
      <c r="I384" s="20">
        <v>0</v>
      </c>
      <c r="J384"/>
      <c r="K384"/>
      <c r="L384"/>
      <c r="M384"/>
      <c r="N384"/>
      <c r="O384"/>
      <c r="P384"/>
      <c r="Q384"/>
      <c r="R384"/>
      <c r="S384"/>
      <c r="T384"/>
      <c r="U384"/>
      <c r="V384"/>
      <c r="W384"/>
      <c r="X384"/>
      <c r="Y384"/>
      <c r="Z384"/>
      <c r="AA384"/>
      <c r="AB384"/>
      <c r="AC384"/>
      <c r="AD384"/>
      <c r="AE384"/>
      <c r="AF384"/>
      <c r="AG384"/>
      <c r="AH384"/>
      <c r="AI384"/>
    </row>
    <row r="385" spans="1:35" s="3" customFormat="1" ht="31.5" customHeight="1" x14ac:dyDescent="0.25">
      <c r="A385" s="18" t="s">
        <v>456</v>
      </c>
      <c r="B385" s="17" t="s">
        <v>288</v>
      </c>
      <c r="C385" s="20">
        <f>C386+C387</f>
        <v>0.188</v>
      </c>
      <c r="D385" s="20">
        <f t="shared" ref="D385:E385" si="147">D386+D387</f>
        <v>0</v>
      </c>
      <c r="E385" s="20">
        <f t="shared" si="147"/>
        <v>0.85499999999999998</v>
      </c>
      <c r="F385" s="20">
        <f>IFERROR(AVERAGE(C385:E385),0)</f>
        <v>0.34766666666666662</v>
      </c>
      <c r="G385" s="20" t="s">
        <v>15</v>
      </c>
      <c r="H385" s="20" t="s">
        <v>15</v>
      </c>
      <c r="I385" s="20">
        <v>0</v>
      </c>
      <c r="J385"/>
      <c r="K385"/>
      <c r="L385"/>
      <c r="M385"/>
      <c r="N385"/>
      <c r="O385"/>
      <c r="P385"/>
      <c r="Q385"/>
      <c r="R385"/>
      <c r="S385"/>
      <c r="T385"/>
      <c r="U385"/>
      <c r="V385"/>
      <c r="W385"/>
      <c r="X385"/>
      <c r="Y385"/>
      <c r="Z385"/>
      <c r="AA385"/>
      <c r="AB385"/>
      <c r="AC385"/>
      <c r="AD385"/>
      <c r="AE385"/>
      <c r="AF385"/>
      <c r="AG385"/>
      <c r="AH385"/>
      <c r="AI385"/>
    </row>
    <row r="386" spans="1:35" s="3" customFormat="1" ht="31.5" customHeight="1" x14ac:dyDescent="0.25">
      <c r="A386" s="18" t="s">
        <v>457</v>
      </c>
      <c r="B386" s="17" t="s">
        <v>277</v>
      </c>
      <c r="C386" s="20">
        <v>0.188</v>
      </c>
      <c r="D386" s="20">
        <v>0</v>
      </c>
      <c r="E386" s="20">
        <v>0.51</v>
      </c>
      <c r="F386" s="20">
        <f t="shared" ref="F386:F396" si="148">IFERROR(AVERAGE(C386:E386),0)</f>
        <v>0.23266666666666666</v>
      </c>
      <c r="G386" s="20">
        <v>0</v>
      </c>
      <c r="H386" s="20">
        <f>6.28/6.06</f>
        <v>1.0363036303630364</v>
      </c>
      <c r="I386" s="20">
        <f>F386*G386*H386/1000</f>
        <v>0</v>
      </c>
      <c r="J386"/>
      <c r="K386"/>
      <c r="L386"/>
      <c r="M386"/>
      <c r="N386"/>
      <c r="O386"/>
      <c r="P386"/>
      <c r="Q386"/>
      <c r="R386"/>
      <c r="S386"/>
      <c r="T386"/>
      <c r="U386"/>
      <c r="V386"/>
      <c r="W386"/>
      <c r="X386"/>
      <c r="Y386"/>
      <c r="Z386"/>
      <c r="AA386"/>
      <c r="AB386"/>
      <c r="AC386"/>
      <c r="AD386"/>
      <c r="AE386"/>
      <c r="AF386"/>
      <c r="AG386"/>
      <c r="AH386"/>
      <c r="AI386"/>
    </row>
    <row r="387" spans="1:35" s="3" customFormat="1" ht="15.75" customHeight="1" x14ac:dyDescent="0.25">
      <c r="A387" s="18" t="s">
        <v>458</v>
      </c>
      <c r="B387" s="17" t="s">
        <v>279</v>
      </c>
      <c r="C387" s="20">
        <v>0</v>
      </c>
      <c r="D387" s="20">
        <v>0</v>
      </c>
      <c r="E387" s="20">
        <v>0.34499999999999997</v>
      </c>
      <c r="F387" s="20">
        <f t="shared" si="148"/>
        <v>0.11499999999999999</v>
      </c>
      <c r="G387" s="20">
        <v>1356118.63</v>
      </c>
      <c r="H387" s="20">
        <f>6.28/6.06</f>
        <v>1.0363036303630364</v>
      </c>
      <c r="I387" s="20">
        <f>F387*G387*H387/1000</f>
        <v>161.61532583927394</v>
      </c>
      <c r="J387"/>
      <c r="K387"/>
      <c r="L387"/>
      <c r="M387"/>
      <c r="N387"/>
      <c r="O387"/>
      <c r="P387"/>
      <c r="Q387"/>
      <c r="R387"/>
      <c r="S387"/>
      <c r="T387"/>
      <c r="U387"/>
      <c r="V387"/>
      <c r="W387"/>
      <c r="X387"/>
      <c r="Y387"/>
      <c r="Z387"/>
      <c r="AA387"/>
      <c r="AB387"/>
      <c r="AC387"/>
      <c r="AD387"/>
      <c r="AE387"/>
      <c r="AF387"/>
      <c r="AG387"/>
      <c r="AH387"/>
      <c r="AI387"/>
    </row>
    <row r="388" spans="1:35" s="3" customFormat="1" ht="15.75" customHeight="1" x14ac:dyDescent="0.25">
      <c r="A388" s="18" t="s">
        <v>459</v>
      </c>
      <c r="B388" s="17" t="s">
        <v>292</v>
      </c>
      <c r="C388" s="20">
        <f>C389+C390</f>
        <v>0.14000000000000001</v>
      </c>
      <c r="D388" s="20">
        <f t="shared" ref="D388:E388" si="149">D389+D390</f>
        <v>0</v>
      </c>
      <c r="E388" s="20">
        <f t="shared" si="149"/>
        <v>1.593</v>
      </c>
      <c r="F388" s="20">
        <f t="shared" si="148"/>
        <v>0.57766666666666666</v>
      </c>
      <c r="G388" s="20" t="s">
        <v>15</v>
      </c>
      <c r="H388" s="20" t="s">
        <v>15</v>
      </c>
      <c r="I388" s="20">
        <v>0</v>
      </c>
      <c r="J388"/>
      <c r="K388"/>
      <c r="L388"/>
      <c r="M388"/>
      <c r="N388"/>
      <c r="O388"/>
      <c r="P388"/>
      <c r="Q388"/>
      <c r="R388"/>
      <c r="S388"/>
      <c r="T388"/>
      <c r="U388"/>
      <c r="V388"/>
      <c r="W388"/>
      <c r="X388"/>
      <c r="Y388"/>
      <c r="Z388"/>
      <c r="AA388"/>
      <c r="AB388"/>
      <c r="AC388"/>
      <c r="AD388"/>
      <c r="AE388"/>
      <c r="AF388"/>
      <c r="AG388"/>
      <c r="AH388"/>
      <c r="AI388"/>
    </row>
    <row r="389" spans="1:35" s="3" customFormat="1" ht="15.75" customHeight="1" x14ac:dyDescent="0.25">
      <c r="A389" s="18" t="s">
        <v>460</v>
      </c>
      <c r="B389" s="17" t="s">
        <v>277</v>
      </c>
      <c r="C389" s="20">
        <v>6.2E-2</v>
      </c>
      <c r="D389" s="20">
        <v>0</v>
      </c>
      <c r="E389" s="20">
        <v>1.169</v>
      </c>
      <c r="F389" s="20">
        <f t="shared" si="148"/>
        <v>0.41033333333333338</v>
      </c>
      <c r="G389" s="20">
        <v>1916611.12</v>
      </c>
      <c r="H389" s="20">
        <f>6.28/6.06</f>
        <v>1.0363036303630364</v>
      </c>
      <c r="I389" s="20">
        <f>F389*G389*H389/1000</f>
        <v>815.00039896378462</v>
      </c>
      <c r="J389"/>
      <c r="K389"/>
      <c r="L389"/>
      <c r="M389"/>
      <c r="N389"/>
      <c r="O389"/>
      <c r="P389"/>
      <c r="Q389"/>
      <c r="R389"/>
      <c r="S389"/>
      <c r="T389"/>
      <c r="U389"/>
      <c r="V389"/>
      <c r="W389"/>
      <c r="X389"/>
      <c r="Y389"/>
      <c r="Z389"/>
      <c r="AA389"/>
      <c r="AB389"/>
      <c r="AC389"/>
      <c r="AD389"/>
      <c r="AE389"/>
      <c r="AF389"/>
      <c r="AG389"/>
      <c r="AH389"/>
      <c r="AI389"/>
    </row>
    <row r="390" spans="1:35" s="3" customFormat="1" ht="15.75" customHeight="1" x14ac:dyDescent="0.25">
      <c r="A390" s="18" t="s">
        <v>461</v>
      </c>
      <c r="B390" s="17" t="s">
        <v>279</v>
      </c>
      <c r="C390" s="20">
        <v>7.8E-2</v>
      </c>
      <c r="D390" s="20">
        <v>0</v>
      </c>
      <c r="E390" s="20">
        <v>0.42399999999999999</v>
      </c>
      <c r="F390" s="20">
        <f t="shared" si="148"/>
        <v>0.16733333333333333</v>
      </c>
      <c r="G390" s="20">
        <v>1102600.68</v>
      </c>
      <c r="H390" s="20">
        <f>6.28/6.06</f>
        <v>1.0363036303630364</v>
      </c>
      <c r="I390" s="20">
        <f>F390*G390*H390/1000</f>
        <v>191.19993397914195</v>
      </c>
      <c r="J390"/>
      <c r="K390"/>
      <c r="L390"/>
      <c r="M390"/>
      <c r="N390"/>
      <c r="O390"/>
      <c r="P390"/>
      <c r="Q390"/>
      <c r="R390"/>
      <c r="S390"/>
      <c r="T390"/>
      <c r="U390"/>
      <c r="V390"/>
      <c r="W390"/>
      <c r="X390"/>
      <c r="Y390"/>
      <c r="Z390"/>
      <c r="AA390"/>
      <c r="AB390"/>
      <c r="AC390"/>
      <c r="AD390"/>
      <c r="AE390"/>
      <c r="AF390"/>
      <c r="AG390"/>
      <c r="AH390"/>
      <c r="AI390"/>
    </row>
    <row r="391" spans="1:35" s="3" customFormat="1" ht="15.75" customHeight="1" x14ac:dyDescent="0.25">
      <c r="A391" s="18" t="s">
        <v>462</v>
      </c>
      <c r="B391" s="17" t="s">
        <v>307</v>
      </c>
      <c r="C391" s="20">
        <f>C392+C393</f>
        <v>0</v>
      </c>
      <c r="D391" s="20">
        <f t="shared" ref="D391:E391" si="150">D392+D393</f>
        <v>4.8000000000000001E-2</v>
      </c>
      <c r="E391" s="20">
        <f t="shared" si="150"/>
        <v>0.498</v>
      </c>
      <c r="F391" s="20">
        <f t="shared" si="148"/>
        <v>0.18200000000000002</v>
      </c>
      <c r="G391" s="20" t="s">
        <v>15</v>
      </c>
      <c r="H391" s="20" t="s">
        <v>15</v>
      </c>
      <c r="I391" s="20">
        <v>0</v>
      </c>
      <c r="J391"/>
      <c r="K391"/>
      <c r="L391"/>
      <c r="M391"/>
      <c r="N391"/>
      <c r="O391"/>
      <c r="P391"/>
      <c r="Q391"/>
      <c r="R391"/>
      <c r="S391"/>
      <c r="T391"/>
      <c r="U391"/>
      <c r="V391"/>
      <c r="W391"/>
      <c r="X391"/>
      <c r="Y391"/>
      <c r="Z391"/>
      <c r="AA391"/>
      <c r="AB391"/>
      <c r="AC391"/>
      <c r="AD391"/>
      <c r="AE391"/>
      <c r="AF391"/>
      <c r="AG391"/>
      <c r="AH391"/>
      <c r="AI391"/>
    </row>
    <row r="392" spans="1:35" s="3" customFormat="1" ht="15.75" customHeight="1" x14ac:dyDescent="0.25">
      <c r="A392" s="18" t="s">
        <v>463</v>
      </c>
      <c r="B392" s="17" t="s">
        <v>277</v>
      </c>
      <c r="C392" s="20">
        <v>0</v>
      </c>
      <c r="D392" s="20">
        <v>4.8000000000000001E-2</v>
      </c>
      <c r="E392" s="20">
        <v>0.498</v>
      </c>
      <c r="F392" s="20">
        <f t="shared" si="148"/>
        <v>0.18200000000000002</v>
      </c>
      <c r="G392" s="20">
        <v>2887984.61</v>
      </c>
      <c r="H392" s="20">
        <f>6.28/6.06</f>
        <v>1.0363036303630364</v>
      </c>
      <c r="I392" s="20">
        <f>F392*G392*H392/1000</f>
        <v>544.69486631115524</v>
      </c>
      <c r="J392"/>
      <c r="K392"/>
      <c r="L392"/>
      <c r="M392"/>
      <c r="N392"/>
      <c r="O392"/>
      <c r="P392"/>
      <c r="Q392"/>
      <c r="R392"/>
      <c r="S392"/>
      <c r="T392"/>
      <c r="U392"/>
      <c r="V392"/>
      <c r="W392"/>
      <c r="X392"/>
      <c r="Y392"/>
      <c r="Z392"/>
      <c r="AA392"/>
      <c r="AB392"/>
      <c r="AC392"/>
      <c r="AD392"/>
      <c r="AE392"/>
      <c r="AF392"/>
      <c r="AG392"/>
      <c r="AH392"/>
      <c r="AI392"/>
    </row>
    <row r="393" spans="1:35" s="3" customFormat="1" ht="15.75" customHeight="1" x14ac:dyDescent="0.25">
      <c r="A393" s="18" t="s">
        <v>464</v>
      </c>
      <c r="B393" s="17" t="s">
        <v>279</v>
      </c>
      <c r="C393" s="20">
        <v>0</v>
      </c>
      <c r="D393" s="20">
        <v>0</v>
      </c>
      <c r="E393" s="20">
        <v>0</v>
      </c>
      <c r="F393" s="20">
        <f t="shared" si="148"/>
        <v>0</v>
      </c>
      <c r="G393" s="20">
        <v>0</v>
      </c>
      <c r="H393" s="20">
        <f>6.28/6.06</f>
        <v>1.0363036303630364</v>
      </c>
      <c r="I393" s="20">
        <f>F393*G393*H393/1000</f>
        <v>0</v>
      </c>
      <c r="J393"/>
      <c r="K393"/>
      <c r="L393"/>
      <c r="M393"/>
      <c r="N393"/>
      <c r="O393"/>
      <c r="P393"/>
      <c r="Q393"/>
      <c r="R393"/>
      <c r="S393"/>
      <c r="T393"/>
      <c r="U393"/>
      <c r="V393"/>
      <c r="W393"/>
      <c r="X393"/>
      <c r="Y393"/>
      <c r="Z393"/>
      <c r="AA393"/>
      <c r="AB393"/>
      <c r="AC393"/>
      <c r="AD393"/>
      <c r="AE393"/>
      <c r="AF393"/>
      <c r="AG393"/>
      <c r="AH393"/>
      <c r="AI393"/>
    </row>
    <row r="394" spans="1:35" s="3" customFormat="1" ht="15.75" customHeight="1" x14ac:dyDescent="0.25">
      <c r="A394" s="18" t="s">
        <v>465</v>
      </c>
      <c r="B394" s="17" t="s">
        <v>311</v>
      </c>
      <c r="C394" s="20">
        <f>C395+C396</f>
        <v>0</v>
      </c>
      <c r="D394" s="20">
        <f t="shared" ref="D394:E394" si="151">D395+D396</f>
        <v>0.52200000000000002</v>
      </c>
      <c r="E394" s="20">
        <f t="shared" si="151"/>
        <v>0.41099999999999998</v>
      </c>
      <c r="F394" s="20">
        <f t="shared" si="148"/>
        <v>0.311</v>
      </c>
      <c r="G394" s="20" t="s">
        <v>15</v>
      </c>
      <c r="H394" s="20" t="s">
        <v>15</v>
      </c>
      <c r="I394" s="20">
        <v>0</v>
      </c>
      <c r="J394"/>
      <c r="K394"/>
      <c r="L394"/>
      <c r="M394"/>
      <c r="N394"/>
      <c r="O394"/>
      <c r="P394"/>
      <c r="Q394"/>
      <c r="R394"/>
      <c r="S394"/>
      <c r="T394"/>
      <c r="U394"/>
      <c r="V394"/>
      <c r="W394"/>
      <c r="X394"/>
      <c r="Y394"/>
      <c r="Z394"/>
      <c r="AA394"/>
      <c r="AB394"/>
      <c r="AC394"/>
      <c r="AD394"/>
      <c r="AE394"/>
      <c r="AF394"/>
      <c r="AG394"/>
      <c r="AH394"/>
      <c r="AI394"/>
    </row>
    <row r="395" spans="1:35" s="3" customFormat="1" ht="15.75" customHeight="1" x14ac:dyDescent="0.25">
      <c r="A395" s="18" t="s">
        <v>466</v>
      </c>
      <c r="B395" s="17" t="s">
        <v>277</v>
      </c>
      <c r="C395" s="20">
        <v>0</v>
      </c>
      <c r="D395" s="20">
        <v>0.52200000000000002</v>
      </c>
      <c r="E395" s="20">
        <v>0.41099999999999998</v>
      </c>
      <c r="F395" s="20">
        <f t="shared" si="148"/>
        <v>0.311</v>
      </c>
      <c r="G395" s="20">
        <v>3767295.73</v>
      </c>
      <c r="H395" s="20">
        <f>6.28/6.06</f>
        <v>1.0363036303630364</v>
      </c>
      <c r="I395" s="20">
        <f>F395*G395*H395/1000</f>
        <v>1214.1633571532016</v>
      </c>
      <c r="J395"/>
      <c r="K395"/>
      <c r="L395"/>
      <c r="M395"/>
      <c r="N395"/>
      <c r="O395"/>
      <c r="P395"/>
      <c r="Q395"/>
      <c r="R395"/>
      <c r="S395"/>
      <c r="T395"/>
      <c r="U395"/>
      <c r="V395"/>
      <c r="W395"/>
      <c r="X395"/>
      <c r="Y395"/>
      <c r="Z395"/>
      <c r="AA395"/>
      <c r="AB395"/>
      <c r="AC395"/>
      <c r="AD395"/>
      <c r="AE395"/>
      <c r="AF395"/>
      <c r="AG395"/>
      <c r="AH395"/>
      <c r="AI395"/>
    </row>
    <row r="396" spans="1:35" s="3" customFormat="1" ht="15.75" customHeight="1" x14ac:dyDescent="0.25">
      <c r="A396" s="18" t="s">
        <v>467</v>
      </c>
      <c r="B396" s="17" t="s">
        <v>279</v>
      </c>
      <c r="C396" s="20">
        <v>0</v>
      </c>
      <c r="D396" s="20">
        <v>0</v>
      </c>
      <c r="E396" s="20">
        <v>0</v>
      </c>
      <c r="F396" s="20">
        <f t="shared" si="148"/>
        <v>0</v>
      </c>
      <c r="G396" s="20">
        <v>6405003.7300000004</v>
      </c>
      <c r="H396" s="20">
        <f>6.28/6.06</f>
        <v>1.0363036303630364</v>
      </c>
      <c r="I396" s="20">
        <f>F396*G396*H396/1000</f>
        <v>0</v>
      </c>
      <c r="J396"/>
      <c r="K396"/>
      <c r="L396"/>
      <c r="M396"/>
      <c r="N396"/>
      <c r="O396"/>
      <c r="P396"/>
      <c r="Q396"/>
      <c r="R396"/>
      <c r="S396"/>
      <c r="T396"/>
      <c r="U396"/>
      <c r="V396"/>
      <c r="W396"/>
      <c r="X396"/>
      <c r="Y396"/>
      <c r="Z396"/>
      <c r="AA396"/>
      <c r="AB396"/>
      <c r="AC396"/>
      <c r="AD396"/>
      <c r="AE396"/>
      <c r="AF396"/>
      <c r="AG396"/>
      <c r="AH396"/>
      <c r="AI396"/>
    </row>
    <row r="397" spans="1:35" s="3" customFormat="1" ht="15.75" customHeight="1" x14ac:dyDescent="0.25">
      <c r="A397" s="18" t="s">
        <v>468</v>
      </c>
      <c r="B397" s="17" t="s">
        <v>96</v>
      </c>
      <c r="C397" s="20">
        <v>0</v>
      </c>
      <c r="D397" s="20">
        <v>0</v>
      </c>
      <c r="E397" s="20">
        <v>0</v>
      </c>
      <c r="F397" s="20">
        <v>0</v>
      </c>
      <c r="G397" s="20" t="s">
        <v>15</v>
      </c>
      <c r="H397" s="20" t="s">
        <v>15</v>
      </c>
      <c r="I397" s="20">
        <v>0</v>
      </c>
      <c r="J397"/>
      <c r="K397"/>
      <c r="L397"/>
      <c r="M397"/>
      <c r="N397"/>
      <c r="O397"/>
      <c r="P397"/>
      <c r="Q397"/>
      <c r="R397"/>
      <c r="S397"/>
      <c r="T397"/>
      <c r="U397"/>
      <c r="V397"/>
      <c r="W397"/>
      <c r="X397"/>
      <c r="Y397"/>
      <c r="Z397"/>
      <c r="AA397"/>
      <c r="AB397"/>
      <c r="AC397"/>
      <c r="AD397"/>
      <c r="AE397"/>
      <c r="AF397"/>
      <c r="AG397"/>
      <c r="AH397"/>
      <c r="AI397"/>
    </row>
    <row r="398" spans="1:35" s="3" customFormat="1" ht="15.75" customHeight="1" x14ac:dyDescent="0.25">
      <c r="A398" s="18" t="s">
        <v>469</v>
      </c>
      <c r="B398" s="17" t="s">
        <v>331</v>
      </c>
      <c r="C398" s="20">
        <v>0</v>
      </c>
      <c r="D398" s="20">
        <v>0</v>
      </c>
      <c r="E398" s="20">
        <v>0</v>
      </c>
      <c r="F398" s="20">
        <v>0</v>
      </c>
      <c r="G398" s="20" t="s">
        <v>15</v>
      </c>
      <c r="H398" s="20" t="s">
        <v>15</v>
      </c>
      <c r="I398" s="20">
        <v>0</v>
      </c>
      <c r="J398"/>
      <c r="K398"/>
      <c r="L398"/>
      <c r="M398"/>
      <c r="N398"/>
      <c r="O398"/>
      <c r="P398"/>
      <c r="Q398"/>
      <c r="R398"/>
      <c r="S398"/>
      <c r="T398"/>
      <c r="U398"/>
      <c r="V398"/>
      <c r="W398"/>
      <c r="X398"/>
      <c r="Y398"/>
      <c r="Z398"/>
      <c r="AA398"/>
      <c r="AB398"/>
      <c r="AC398"/>
      <c r="AD398"/>
      <c r="AE398"/>
      <c r="AF398"/>
      <c r="AG398"/>
      <c r="AH398"/>
      <c r="AI398"/>
    </row>
    <row r="399" spans="1:35" s="3" customFormat="1" ht="15.75" customHeight="1" x14ac:dyDescent="0.25">
      <c r="A399" s="18" t="s">
        <v>470</v>
      </c>
      <c r="B399" s="17" t="s">
        <v>333</v>
      </c>
      <c r="C399" s="20">
        <v>0</v>
      </c>
      <c r="D399" s="20">
        <v>0</v>
      </c>
      <c r="E399" s="20">
        <v>0</v>
      </c>
      <c r="F399" s="20">
        <v>0</v>
      </c>
      <c r="G399" s="20" t="s">
        <v>15</v>
      </c>
      <c r="H399" s="20" t="s">
        <v>15</v>
      </c>
      <c r="I399" s="20">
        <v>0</v>
      </c>
      <c r="J399"/>
      <c r="K399"/>
      <c r="L399"/>
      <c r="M399"/>
      <c r="N399"/>
      <c r="O399"/>
      <c r="P399"/>
      <c r="Q399"/>
      <c r="R399"/>
      <c r="S399"/>
      <c r="T399"/>
      <c r="U399"/>
      <c r="V399"/>
      <c r="W399"/>
      <c r="X399"/>
      <c r="Y399"/>
      <c r="Z399"/>
      <c r="AA399"/>
      <c r="AB399"/>
      <c r="AC399"/>
      <c r="AD399"/>
      <c r="AE399"/>
      <c r="AF399"/>
      <c r="AG399"/>
      <c r="AH399"/>
      <c r="AI399"/>
    </row>
    <row r="400" spans="1:35" s="3" customFormat="1" ht="15.75" customHeight="1" x14ac:dyDescent="0.25">
      <c r="A400" s="18" t="s">
        <v>471</v>
      </c>
      <c r="B400" s="17" t="s">
        <v>120</v>
      </c>
      <c r="C400" s="20">
        <f>C401+C443</f>
        <v>549</v>
      </c>
      <c r="D400" s="20">
        <f>D401+D443</f>
        <v>439.89</v>
      </c>
      <c r="E400" s="20">
        <f>E401+E443</f>
        <v>5419.1100000000006</v>
      </c>
      <c r="F400" s="20">
        <f>F401+F443</f>
        <v>2136</v>
      </c>
      <c r="G400" s="20" t="s">
        <v>15</v>
      </c>
      <c r="H400" s="20" t="s">
        <v>15</v>
      </c>
      <c r="I400" s="20">
        <f>I401+I443</f>
        <v>5629.7392280517161</v>
      </c>
      <c r="J400"/>
      <c r="K400"/>
      <c r="L400"/>
      <c r="M400"/>
      <c r="N400"/>
      <c r="O400"/>
      <c r="P400"/>
      <c r="Q400"/>
      <c r="R400"/>
      <c r="S400"/>
      <c r="T400"/>
      <c r="U400"/>
      <c r="V400"/>
      <c r="W400"/>
      <c r="X400"/>
      <c r="Y400"/>
      <c r="Z400"/>
      <c r="AA400"/>
      <c r="AB400"/>
      <c r="AC400"/>
      <c r="AD400"/>
      <c r="AE400"/>
      <c r="AF400"/>
      <c r="AG400"/>
      <c r="AH400"/>
      <c r="AI400"/>
    </row>
    <row r="401" spans="1:35" s="3" customFormat="1" ht="31.5" customHeight="1" x14ac:dyDescent="0.25">
      <c r="A401" s="18" t="s">
        <v>472</v>
      </c>
      <c r="B401" s="17" t="s">
        <v>123</v>
      </c>
      <c r="C401" s="20">
        <f>C402+C412+C422+C432+C436</f>
        <v>456</v>
      </c>
      <c r="D401" s="20">
        <f t="shared" ref="D401:E401" si="152">D402+D412+D422+D432+D436</f>
        <v>439.89</v>
      </c>
      <c r="E401" s="20">
        <f t="shared" si="152"/>
        <v>3791.61</v>
      </c>
      <c r="F401" s="20">
        <f>IFERROR(AVERAGE(C401:E401),0)</f>
        <v>1562.5</v>
      </c>
      <c r="G401" s="20" t="s">
        <v>15</v>
      </c>
      <c r="H401" s="20" t="s">
        <v>15</v>
      </c>
      <c r="I401" s="20">
        <f>SUM(I402:I442)</f>
        <v>4431.6866347139849</v>
      </c>
      <c r="J401"/>
      <c r="K401"/>
      <c r="L401"/>
      <c r="M401"/>
      <c r="N401"/>
      <c r="O401"/>
      <c r="P401"/>
      <c r="Q401"/>
      <c r="R401"/>
      <c r="S401"/>
      <c r="T401"/>
      <c r="U401"/>
      <c r="V401"/>
      <c r="W401"/>
      <c r="X401"/>
      <c r="Y401"/>
      <c r="Z401"/>
      <c r="AA401"/>
      <c r="AB401"/>
      <c r="AC401"/>
      <c r="AD401"/>
      <c r="AE401"/>
      <c r="AF401"/>
      <c r="AG401"/>
      <c r="AH401"/>
      <c r="AI401"/>
    </row>
    <row r="402" spans="1:35" s="3" customFormat="1" ht="31.5" customHeight="1" x14ac:dyDescent="0.25">
      <c r="A402" s="18" t="s">
        <v>473</v>
      </c>
      <c r="B402" s="17" t="s">
        <v>337</v>
      </c>
      <c r="C402" s="20">
        <f>C403+C406+C409</f>
        <v>0</v>
      </c>
      <c r="D402" s="20">
        <f t="shared" ref="D402:E402" si="153">D403+D406+D409</f>
        <v>0</v>
      </c>
      <c r="E402" s="20">
        <f t="shared" si="153"/>
        <v>23.25</v>
      </c>
      <c r="F402" s="20">
        <f>IFERROR(AVERAGE(C402:E402),0)</f>
        <v>7.75</v>
      </c>
      <c r="G402" s="20" t="s">
        <v>15</v>
      </c>
      <c r="H402" s="20" t="s">
        <v>15</v>
      </c>
      <c r="I402" s="20">
        <v>0</v>
      </c>
      <c r="J402"/>
      <c r="K402"/>
      <c r="L402"/>
      <c r="M402"/>
      <c r="N402"/>
      <c r="O402"/>
      <c r="P402"/>
      <c r="Q402"/>
      <c r="R402"/>
      <c r="S402"/>
      <c r="T402"/>
      <c r="U402"/>
      <c r="V402"/>
      <c r="W402"/>
      <c r="X402"/>
      <c r="Y402"/>
      <c r="Z402"/>
      <c r="AA402"/>
      <c r="AB402"/>
      <c r="AC402"/>
      <c r="AD402"/>
      <c r="AE402"/>
      <c r="AF402"/>
      <c r="AG402"/>
      <c r="AH402"/>
      <c r="AI402"/>
    </row>
    <row r="403" spans="1:35" s="3" customFormat="1" ht="15.75" customHeight="1" x14ac:dyDescent="0.25">
      <c r="A403" s="18" t="s">
        <v>474</v>
      </c>
      <c r="B403" s="17" t="s">
        <v>339</v>
      </c>
      <c r="C403" s="20">
        <f>C404+C405</f>
        <v>0</v>
      </c>
      <c r="D403" s="20">
        <f t="shared" ref="D403:E403" si="154">D404+D405</f>
        <v>0</v>
      </c>
      <c r="E403" s="20">
        <f t="shared" si="154"/>
        <v>0</v>
      </c>
      <c r="F403" s="20">
        <f t="shared" ref="F403:F442" si="155">IFERROR(AVERAGE(C403:E403),0)</f>
        <v>0</v>
      </c>
      <c r="G403" s="20" t="s">
        <v>15</v>
      </c>
      <c r="H403" s="20" t="s">
        <v>15</v>
      </c>
      <c r="I403" s="20">
        <v>0</v>
      </c>
      <c r="J403"/>
      <c r="K403"/>
      <c r="L403"/>
      <c r="M403"/>
      <c r="N403"/>
      <c r="O403"/>
      <c r="P403"/>
      <c r="Q403"/>
      <c r="R403"/>
      <c r="S403"/>
      <c r="T403"/>
      <c r="U403"/>
      <c r="V403"/>
      <c r="W403"/>
      <c r="X403"/>
      <c r="Y403"/>
      <c r="Z403"/>
      <c r="AA403"/>
      <c r="AB403"/>
      <c r="AC403"/>
      <c r="AD403"/>
      <c r="AE403"/>
      <c r="AF403"/>
      <c r="AG403"/>
      <c r="AH403"/>
      <c r="AI403"/>
    </row>
    <row r="404" spans="1:35" s="3" customFormat="1" ht="15.75" customHeight="1" x14ac:dyDescent="0.25">
      <c r="A404" s="18" t="s">
        <v>475</v>
      </c>
      <c r="B404" s="17" t="s">
        <v>277</v>
      </c>
      <c r="C404" s="20">
        <v>0</v>
      </c>
      <c r="D404" s="20">
        <v>0</v>
      </c>
      <c r="E404" s="20">
        <v>0</v>
      </c>
      <c r="F404" s="20">
        <f t="shared" si="155"/>
        <v>0</v>
      </c>
      <c r="G404" s="20">
        <v>2335.89</v>
      </c>
      <c r="H404" s="20">
        <f>7.86/7.58</f>
        <v>1.0369393139841689</v>
      </c>
      <c r="I404" s="20">
        <f>F404*G404*H404/1000</f>
        <v>0</v>
      </c>
      <c r="J404"/>
      <c r="K404"/>
      <c r="L404"/>
      <c r="M404"/>
      <c r="N404"/>
      <c r="O404"/>
      <c r="P404"/>
      <c r="Q404"/>
      <c r="R404"/>
      <c r="S404"/>
      <c r="T404"/>
      <c r="U404"/>
      <c r="V404"/>
      <c r="W404"/>
      <c r="X404"/>
      <c r="Y404"/>
      <c r="Z404"/>
      <c r="AA404"/>
      <c r="AB404"/>
      <c r="AC404"/>
      <c r="AD404"/>
      <c r="AE404"/>
      <c r="AF404"/>
      <c r="AG404"/>
      <c r="AH404"/>
      <c r="AI404"/>
    </row>
    <row r="405" spans="1:35" s="3" customFormat="1" ht="15.75" customHeight="1" x14ac:dyDescent="0.25">
      <c r="A405" s="18" t="s">
        <v>476</v>
      </c>
      <c r="B405" s="17" t="s">
        <v>279</v>
      </c>
      <c r="C405" s="20">
        <v>0</v>
      </c>
      <c r="D405" s="20">
        <v>0</v>
      </c>
      <c r="E405" s="20">
        <v>0</v>
      </c>
      <c r="F405" s="20">
        <f t="shared" si="155"/>
        <v>0</v>
      </c>
      <c r="G405" s="20">
        <v>8694.57</v>
      </c>
      <c r="H405" s="20">
        <f>7.86/7.58</f>
        <v>1.0369393139841689</v>
      </c>
      <c r="I405" s="20">
        <f>F405*G405*H405/1000</f>
        <v>0</v>
      </c>
      <c r="J405"/>
      <c r="K405"/>
      <c r="L405"/>
      <c r="M405"/>
      <c r="N405"/>
      <c r="O405"/>
      <c r="P405"/>
      <c r="Q405"/>
      <c r="R405"/>
      <c r="S405"/>
      <c r="T405"/>
      <c r="U405"/>
      <c r="V405"/>
      <c r="W405"/>
      <c r="X405"/>
      <c r="Y405"/>
      <c r="Z405"/>
      <c r="AA405"/>
      <c r="AB405"/>
      <c r="AC405"/>
      <c r="AD405"/>
      <c r="AE405"/>
      <c r="AF405"/>
      <c r="AG405"/>
      <c r="AH405"/>
      <c r="AI405"/>
    </row>
    <row r="406" spans="1:35" s="3" customFormat="1" ht="15.75" customHeight="1" x14ac:dyDescent="0.25">
      <c r="A406" s="18" t="s">
        <v>477</v>
      </c>
      <c r="B406" s="17" t="s">
        <v>343</v>
      </c>
      <c r="C406" s="20">
        <f>C407+C408</f>
        <v>0</v>
      </c>
      <c r="D406" s="20">
        <f t="shared" ref="D406:E406" si="156">D407+D408</f>
        <v>0</v>
      </c>
      <c r="E406" s="20">
        <f t="shared" si="156"/>
        <v>0</v>
      </c>
      <c r="F406" s="20">
        <f t="shared" si="155"/>
        <v>0</v>
      </c>
      <c r="G406" s="20" t="s">
        <v>15</v>
      </c>
      <c r="H406" s="20" t="s">
        <v>15</v>
      </c>
      <c r="I406" s="20">
        <v>0</v>
      </c>
      <c r="J406"/>
      <c r="K406"/>
      <c r="L406"/>
      <c r="M406"/>
      <c r="N406"/>
      <c r="O406"/>
      <c r="P406"/>
      <c r="Q406"/>
      <c r="R406"/>
      <c r="S406"/>
      <c r="T406"/>
      <c r="U406"/>
      <c r="V406"/>
      <c r="W406"/>
      <c r="X406"/>
      <c r="Y406"/>
      <c r="Z406"/>
      <c r="AA406"/>
      <c r="AB406"/>
      <c r="AC406"/>
      <c r="AD406"/>
      <c r="AE406"/>
      <c r="AF406"/>
      <c r="AG406"/>
      <c r="AH406"/>
      <c r="AI406"/>
    </row>
    <row r="407" spans="1:35" s="3" customFormat="1" ht="15.75" customHeight="1" x14ac:dyDescent="0.25">
      <c r="A407" s="18" t="s">
        <v>478</v>
      </c>
      <c r="B407" s="17" t="s">
        <v>277</v>
      </c>
      <c r="C407" s="20">
        <v>0</v>
      </c>
      <c r="D407" s="20">
        <v>0</v>
      </c>
      <c r="E407" s="20">
        <v>0</v>
      </c>
      <c r="F407" s="20">
        <f t="shared" si="155"/>
        <v>0</v>
      </c>
      <c r="G407" s="20">
        <v>10239.58</v>
      </c>
      <c r="H407" s="20">
        <f>7.86/7.58</f>
        <v>1.0369393139841689</v>
      </c>
      <c r="I407" s="20">
        <f>F407*G407*H407/1000</f>
        <v>0</v>
      </c>
      <c r="J407"/>
      <c r="K407"/>
      <c r="L407"/>
      <c r="M407"/>
      <c r="N407"/>
      <c r="O407"/>
      <c r="P407"/>
      <c r="Q407"/>
      <c r="R407"/>
      <c r="S407"/>
      <c r="T407"/>
      <c r="U407"/>
      <c r="V407"/>
      <c r="W407"/>
      <c r="X407"/>
      <c r="Y407"/>
      <c r="Z407"/>
      <c r="AA407"/>
      <c r="AB407"/>
      <c r="AC407"/>
      <c r="AD407"/>
      <c r="AE407"/>
      <c r="AF407"/>
      <c r="AG407"/>
      <c r="AH407"/>
      <c r="AI407"/>
    </row>
    <row r="408" spans="1:35" s="3" customFormat="1" ht="15.75" customHeight="1" x14ac:dyDescent="0.25">
      <c r="A408" s="18" t="s">
        <v>479</v>
      </c>
      <c r="B408" s="17" t="s">
        <v>279</v>
      </c>
      <c r="C408" s="20">
        <v>0</v>
      </c>
      <c r="D408" s="20">
        <v>0</v>
      </c>
      <c r="E408" s="20">
        <v>0</v>
      </c>
      <c r="F408" s="20">
        <f t="shared" si="155"/>
        <v>0</v>
      </c>
      <c r="G408" s="20">
        <v>11749.44</v>
      </c>
      <c r="H408" s="20">
        <f>7.86/7.58</f>
        <v>1.0369393139841689</v>
      </c>
      <c r="I408" s="20">
        <f>F408*G408*H408/1000</f>
        <v>0</v>
      </c>
      <c r="J408"/>
      <c r="K408"/>
      <c r="L408"/>
      <c r="M408"/>
      <c r="N408"/>
      <c r="O408"/>
      <c r="P408"/>
      <c r="Q408"/>
      <c r="R408"/>
      <c r="S408"/>
      <c r="T408"/>
      <c r="U408"/>
      <c r="V408"/>
      <c r="W408"/>
      <c r="X408"/>
      <c r="Y408"/>
      <c r="Z408"/>
      <c r="AA408"/>
      <c r="AB408"/>
      <c r="AC408"/>
      <c r="AD408"/>
      <c r="AE408"/>
      <c r="AF408"/>
      <c r="AG408"/>
      <c r="AH408"/>
      <c r="AI408"/>
    </row>
    <row r="409" spans="1:35" s="3" customFormat="1" ht="31.5" customHeight="1" x14ac:dyDescent="0.25">
      <c r="A409" s="18" t="s">
        <v>480</v>
      </c>
      <c r="B409" s="17" t="s">
        <v>347</v>
      </c>
      <c r="C409" s="20">
        <f>C410+C411</f>
        <v>0</v>
      </c>
      <c r="D409" s="20">
        <f t="shared" ref="D409:E409" si="157">D410+D411</f>
        <v>0</v>
      </c>
      <c r="E409" s="20">
        <f t="shared" si="157"/>
        <v>23.25</v>
      </c>
      <c r="F409" s="20">
        <f t="shared" si="155"/>
        <v>7.75</v>
      </c>
      <c r="G409" s="20" t="s">
        <v>15</v>
      </c>
      <c r="H409" s="20" t="s">
        <v>15</v>
      </c>
      <c r="I409" s="20">
        <v>0</v>
      </c>
      <c r="J409"/>
      <c r="K409"/>
      <c r="L409"/>
      <c r="M409"/>
      <c r="N409"/>
      <c r="O409"/>
      <c r="P409"/>
      <c r="Q409"/>
      <c r="R409"/>
      <c r="S409"/>
      <c r="T409"/>
      <c r="U409"/>
      <c r="V409"/>
      <c r="W409"/>
      <c r="X409"/>
      <c r="Y409"/>
      <c r="Z409"/>
      <c r="AA409"/>
      <c r="AB409"/>
      <c r="AC409"/>
      <c r="AD409"/>
      <c r="AE409"/>
      <c r="AF409"/>
      <c r="AG409"/>
      <c r="AH409"/>
      <c r="AI409"/>
    </row>
    <row r="410" spans="1:35" s="3" customFormat="1" ht="31.5" customHeight="1" x14ac:dyDescent="0.25">
      <c r="A410" s="18" t="s">
        <v>481</v>
      </c>
      <c r="B410" s="17" t="s">
        <v>277</v>
      </c>
      <c r="C410" s="20">
        <v>0</v>
      </c>
      <c r="D410" s="20">
        <v>0</v>
      </c>
      <c r="E410" s="20">
        <v>0</v>
      </c>
      <c r="F410" s="20">
        <f t="shared" si="155"/>
        <v>0</v>
      </c>
      <c r="G410" s="20">
        <v>11542.72</v>
      </c>
      <c r="H410" s="20">
        <f>7.86/7.58</f>
        <v>1.0369393139841689</v>
      </c>
      <c r="I410" s="20">
        <f>F410*G410*H410/1000</f>
        <v>0</v>
      </c>
      <c r="J410"/>
      <c r="K410"/>
      <c r="L410"/>
      <c r="M410"/>
      <c r="N410"/>
      <c r="O410"/>
      <c r="P410"/>
      <c r="Q410"/>
      <c r="R410"/>
      <c r="S410"/>
      <c r="T410"/>
      <c r="U410"/>
      <c r="V410"/>
      <c r="W410"/>
      <c r="X410"/>
      <c r="Y410"/>
      <c r="Z410"/>
      <c r="AA410"/>
      <c r="AB410"/>
      <c r="AC410"/>
      <c r="AD410"/>
      <c r="AE410"/>
      <c r="AF410"/>
      <c r="AG410"/>
      <c r="AH410"/>
      <c r="AI410"/>
    </row>
    <row r="411" spans="1:35" s="3" customFormat="1" ht="15.75" customHeight="1" x14ac:dyDescent="0.25">
      <c r="A411" s="18" t="s">
        <v>482</v>
      </c>
      <c r="B411" s="17" t="s">
        <v>279</v>
      </c>
      <c r="C411" s="20">
        <v>0</v>
      </c>
      <c r="D411" s="20">
        <v>0</v>
      </c>
      <c r="E411" s="20">
        <v>23.25</v>
      </c>
      <c r="F411" s="20">
        <f t="shared" si="155"/>
        <v>7.75</v>
      </c>
      <c r="G411" s="20">
        <v>10861.63</v>
      </c>
      <c r="H411" s="20">
        <f>7.86/7.58</f>
        <v>1.0369393139841689</v>
      </c>
      <c r="I411" s="20">
        <f>F411*G411*H411/1000</f>
        <v>87.287096497361475</v>
      </c>
      <c r="J411"/>
      <c r="K411"/>
      <c r="L411"/>
      <c r="M411"/>
      <c r="N411"/>
      <c r="O411"/>
      <c r="P411"/>
      <c r="Q411"/>
      <c r="R411"/>
      <c r="S411"/>
      <c r="T411"/>
      <c r="U411"/>
      <c r="V411"/>
      <c r="W411"/>
      <c r="X411"/>
      <c r="Y411"/>
      <c r="Z411"/>
      <c r="AA411"/>
      <c r="AB411"/>
      <c r="AC411"/>
      <c r="AD411"/>
      <c r="AE411"/>
      <c r="AF411"/>
      <c r="AG411"/>
      <c r="AH411"/>
      <c r="AI411"/>
    </row>
    <row r="412" spans="1:35" s="3" customFormat="1" ht="15.75" customHeight="1" x14ac:dyDescent="0.25">
      <c r="A412" s="18" t="s">
        <v>483</v>
      </c>
      <c r="B412" s="17" t="s">
        <v>351</v>
      </c>
      <c r="C412" s="20">
        <f>C413+C416+C419</f>
        <v>340.38</v>
      </c>
      <c r="D412" s="20">
        <f t="shared" ref="D412:E412" si="158">D413+D416+D419</f>
        <v>58.59</v>
      </c>
      <c r="E412" s="20">
        <f t="shared" si="158"/>
        <v>513.36</v>
      </c>
      <c r="F412" s="20">
        <f t="shared" si="155"/>
        <v>304.11</v>
      </c>
      <c r="G412" s="20" t="s">
        <v>15</v>
      </c>
      <c r="H412" s="20" t="s">
        <v>15</v>
      </c>
      <c r="I412" s="20">
        <v>0</v>
      </c>
      <c r="J412"/>
      <c r="K412"/>
      <c r="L412"/>
      <c r="M412"/>
      <c r="N412"/>
      <c r="O412"/>
      <c r="P412"/>
      <c r="Q412"/>
      <c r="R412"/>
      <c r="S412"/>
      <c r="T412"/>
      <c r="U412"/>
      <c r="V412"/>
      <c r="W412"/>
      <c r="X412"/>
      <c r="Y412"/>
      <c r="Z412"/>
      <c r="AA412"/>
      <c r="AB412"/>
      <c r="AC412"/>
      <c r="AD412"/>
      <c r="AE412"/>
      <c r="AF412"/>
      <c r="AG412"/>
      <c r="AH412"/>
      <c r="AI412"/>
    </row>
    <row r="413" spans="1:35" s="3" customFormat="1" ht="15.75" customHeight="1" x14ac:dyDescent="0.25">
      <c r="A413" s="18" t="s">
        <v>484</v>
      </c>
      <c r="B413" s="17" t="s">
        <v>339</v>
      </c>
      <c r="C413" s="20">
        <f>C414+C415</f>
        <v>130.19999999999999</v>
      </c>
      <c r="D413" s="20">
        <f t="shared" ref="D413:E413" si="159">D414+D415</f>
        <v>0</v>
      </c>
      <c r="E413" s="20">
        <f t="shared" si="159"/>
        <v>93</v>
      </c>
      <c r="F413" s="20">
        <f t="shared" si="155"/>
        <v>74.399999999999991</v>
      </c>
      <c r="G413" s="20" t="s">
        <v>15</v>
      </c>
      <c r="H413" s="20" t="s">
        <v>15</v>
      </c>
      <c r="I413" s="20">
        <v>0</v>
      </c>
      <c r="J413"/>
      <c r="K413"/>
      <c r="L413"/>
      <c r="M413"/>
      <c r="N413"/>
      <c r="O413"/>
      <c r="P413"/>
      <c r="Q413"/>
      <c r="R413"/>
      <c r="S413"/>
      <c r="T413"/>
      <c r="U413"/>
      <c r="V413"/>
      <c r="W413"/>
      <c r="X413"/>
      <c r="Y413"/>
      <c r="Z413"/>
      <c r="AA413"/>
      <c r="AB413"/>
      <c r="AC413"/>
      <c r="AD413"/>
      <c r="AE413"/>
      <c r="AF413"/>
      <c r="AG413"/>
      <c r="AH413"/>
      <c r="AI413"/>
    </row>
    <row r="414" spans="1:35" s="3" customFormat="1" ht="15.75" customHeight="1" x14ac:dyDescent="0.25">
      <c r="A414" s="18" t="s">
        <v>485</v>
      </c>
      <c r="B414" s="17" t="s">
        <v>277</v>
      </c>
      <c r="C414" s="20">
        <v>37.200000000000003</v>
      </c>
      <c r="D414" s="20">
        <v>0</v>
      </c>
      <c r="E414" s="20">
        <v>93</v>
      </c>
      <c r="F414" s="20">
        <f t="shared" si="155"/>
        <v>43.4</v>
      </c>
      <c r="G414" s="20">
        <v>3293.38</v>
      </c>
      <c r="H414" s="20">
        <f>7.86/7.58</f>
        <v>1.0369393139841689</v>
      </c>
      <c r="I414" s="20">
        <f>F414*G414*H414/1000</f>
        <v>148.21252758839051</v>
      </c>
      <c r="J414"/>
      <c r="K414"/>
      <c r="L414"/>
      <c r="M414"/>
      <c r="N414"/>
      <c r="O414"/>
      <c r="P414"/>
      <c r="Q414"/>
      <c r="R414"/>
      <c r="S414"/>
      <c r="T414"/>
      <c r="U414"/>
      <c r="V414"/>
      <c r="W414"/>
      <c r="X414"/>
      <c r="Y414"/>
      <c r="Z414"/>
      <c r="AA414"/>
      <c r="AB414"/>
      <c r="AC414"/>
      <c r="AD414"/>
      <c r="AE414"/>
      <c r="AF414"/>
      <c r="AG414"/>
      <c r="AH414"/>
      <c r="AI414"/>
    </row>
    <row r="415" spans="1:35" s="3" customFormat="1" ht="15.75" customHeight="1" x14ac:dyDescent="0.25">
      <c r="A415" s="18" t="s">
        <v>486</v>
      </c>
      <c r="B415" s="17" t="s">
        <v>279</v>
      </c>
      <c r="C415" s="20">
        <v>93</v>
      </c>
      <c r="D415" s="20">
        <v>0</v>
      </c>
      <c r="E415" s="20">
        <v>0</v>
      </c>
      <c r="F415" s="20">
        <f t="shared" si="155"/>
        <v>31</v>
      </c>
      <c r="G415" s="20">
        <v>4391.43</v>
      </c>
      <c r="H415" s="20">
        <f>7.86/7.58</f>
        <v>1.0369393139841689</v>
      </c>
      <c r="I415" s="20">
        <f>F415*G415*H415/1000</f>
        <v>141.1630387598945</v>
      </c>
      <c r="J415"/>
      <c r="K415"/>
      <c r="L415"/>
      <c r="M415"/>
      <c r="N415"/>
      <c r="O415"/>
      <c r="P415"/>
      <c r="Q415"/>
      <c r="R415"/>
      <c r="S415"/>
      <c r="T415"/>
      <c r="U415"/>
      <c r="V415"/>
      <c r="W415"/>
      <c r="X415"/>
      <c r="Y415"/>
      <c r="Z415"/>
      <c r="AA415"/>
      <c r="AB415"/>
      <c r="AC415"/>
      <c r="AD415"/>
      <c r="AE415"/>
      <c r="AF415"/>
      <c r="AG415"/>
      <c r="AH415"/>
      <c r="AI415"/>
    </row>
    <row r="416" spans="1:35" s="3" customFormat="1" ht="15.75" customHeight="1" x14ac:dyDescent="0.25">
      <c r="A416" s="18" t="s">
        <v>487</v>
      </c>
      <c r="B416" s="17" t="s">
        <v>343</v>
      </c>
      <c r="C416" s="20">
        <f>C417+C418</f>
        <v>0</v>
      </c>
      <c r="D416" s="20">
        <f t="shared" ref="D416:E416" si="160">D417+D418</f>
        <v>58.59</v>
      </c>
      <c r="E416" s="20">
        <f t="shared" si="160"/>
        <v>93</v>
      </c>
      <c r="F416" s="20">
        <f t="shared" si="155"/>
        <v>50.53</v>
      </c>
      <c r="G416" s="20" t="s">
        <v>15</v>
      </c>
      <c r="H416" s="20" t="s">
        <v>15</v>
      </c>
      <c r="I416" s="20">
        <v>0</v>
      </c>
      <c r="J416"/>
      <c r="K416"/>
      <c r="L416"/>
      <c r="M416"/>
      <c r="N416"/>
      <c r="O416"/>
      <c r="P416"/>
      <c r="Q416"/>
      <c r="R416"/>
      <c r="S416"/>
      <c r="T416"/>
      <c r="U416"/>
      <c r="V416"/>
      <c r="W416"/>
      <c r="X416"/>
      <c r="Y416"/>
      <c r="Z416"/>
      <c r="AA416"/>
      <c r="AB416"/>
      <c r="AC416"/>
      <c r="AD416"/>
      <c r="AE416"/>
      <c r="AF416"/>
      <c r="AG416"/>
      <c r="AH416"/>
      <c r="AI416"/>
    </row>
    <row r="417" spans="1:35" s="3" customFormat="1" ht="31.5" customHeight="1" x14ac:dyDescent="0.25">
      <c r="A417" s="18" t="s">
        <v>488</v>
      </c>
      <c r="B417" s="17" t="s">
        <v>277</v>
      </c>
      <c r="C417" s="20">
        <v>0</v>
      </c>
      <c r="D417" s="20">
        <v>0</v>
      </c>
      <c r="E417" s="20">
        <v>93</v>
      </c>
      <c r="F417" s="20">
        <f t="shared" si="155"/>
        <v>31</v>
      </c>
      <c r="G417" s="20">
        <v>6742.28</v>
      </c>
      <c r="H417" s="20">
        <f>7.86/7.58</f>
        <v>1.0369393139841689</v>
      </c>
      <c r="I417" s="20">
        <f>F417*G417*H417/1000</f>
        <v>216.73139113456466</v>
      </c>
      <c r="J417"/>
      <c r="K417"/>
      <c r="L417"/>
      <c r="M417"/>
      <c r="N417"/>
      <c r="O417"/>
      <c r="P417"/>
      <c r="Q417"/>
      <c r="R417"/>
      <c r="S417"/>
      <c r="T417"/>
      <c r="U417"/>
      <c r="V417"/>
      <c r="W417"/>
      <c r="X417"/>
      <c r="Y417"/>
      <c r="Z417"/>
      <c r="AA417"/>
      <c r="AB417"/>
      <c r="AC417"/>
      <c r="AD417"/>
      <c r="AE417"/>
      <c r="AF417"/>
      <c r="AG417"/>
      <c r="AH417"/>
      <c r="AI417"/>
    </row>
    <row r="418" spans="1:35" s="3" customFormat="1" ht="15.75" customHeight="1" x14ac:dyDescent="0.25">
      <c r="A418" s="18" t="s">
        <v>489</v>
      </c>
      <c r="B418" s="17" t="s">
        <v>279</v>
      </c>
      <c r="C418" s="20">
        <v>0</v>
      </c>
      <c r="D418" s="20">
        <v>58.59</v>
      </c>
      <c r="E418" s="20">
        <v>0</v>
      </c>
      <c r="F418" s="20">
        <f t="shared" si="155"/>
        <v>19.53</v>
      </c>
      <c r="G418" s="20">
        <v>4987.84</v>
      </c>
      <c r="H418" s="20">
        <f>7.86/7.58</f>
        <v>1.0369393139841689</v>
      </c>
      <c r="I418" s="20">
        <f>F418*G418*H418/1000</f>
        <v>101.01086668496043</v>
      </c>
      <c r="J418"/>
      <c r="K418"/>
      <c r="L418"/>
      <c r="M418"/>
      <c r="N418"/>
      <c r="O418"/>
      <c r="P418"/>
      <c r="Q418"/>
      <c r="R418"/>
      <c r="S418"/>
      <c r="T418"/>
      <c r="U418"/>
      <c r="V418"/>
      <c r="W418"/>
      <c r="X418"/>
      <c r="Y418"/>
      <c r="Z418"/>
      <c r="AA418"/>
      <c r="AB418"/>
      <c r="AC418"/>
      <c r="AD418"/>
      <c r="AE418"/>
      <c r="AF418"/>
      <c r="AG418"/>
      <c r="AH418"/>
      <c r="AI418"/>
    </row>
    <row r="419" spans="1:35" s="3" customFormat="1" ht="15.75" customHeight="1" x14ac:dyDescent="0.25">
      <c r="A419" s="18" t="s">
        <v>490</v>
      </c>
      <c r="B419" s="17" t="s">
        <v>347</v>
      </c>
      <c r="C419" s="20">
        <f>C420+C421</f>
        <v>210.18</v>
      </c>
      <c r="D419" s="20">
        <f t="shared" ref="D419:E419" si="161">D420+D421</f>
        <v>0</v>
      </c>
      <c r="E419" s="20">
        <f t="shared" si="161"/>
        <v>327.36</v>
      </c>
      <c r="F419" s="20">
        <f t="shared" si="155"/>
        <v>179.17999999999998</v>
      </c>
      <c r="G419" s="20" t="s">
        <v>15</v>
      </c>
      <c r="H419" s="20" t="s">
        <v>15</v>
      </c>
      <c r="I419" s="20">
        <v>0</v>
      </c>
      <c r="J419"/>
      <c r="K419"/>
      <c r="L419"/>
      <c r="M419"/>
      <c r="N419"/>
      <c r="O419"/>
      <c r="P419"/>
      <c r="Q419"/>
      <c r="R419"/>
      <c r="S419"/>
      <c r="T419"/>
      <c r="U419"/>
      <c r="V419"/>
      <c r="W419"/>
      <c r="X419"/>
      <c r="Y419"/>
      <c r="Z419"/>
      <c r="AA419"/>
      <c r="AB419"/>
      <c r="AC419"/>
      <c r="AD419"/>
      <c r="AE419"/>
      <c r="AF419"/>
      <c r="AG419"/>
      <c r="AH419"/>
      <c r="AI419"/>
    </row>
    <row r="420" spans="1:35" s="3" customFormat="1" ht="15.75" customHeight="1" x14ac:dyDescent="0.25">
      <c r="A420" s="18" t="s">
        <v>491</v>
      </c>
      <c r="B420" s="17" t="s">
        <v>277</v>
      </c>
      <c r="C420" s="20">
        <v>58.59</v>
      </c>
      <c r="D420" s="20">
        <v>0</v>
      </c>
      <c r="E420" s="20">
        <v>117.18</v>
      </c>
      <c r="F420" s="20">
        <f t="shared" si="155"/>
        <v>58.59</v>
      </c>
      <c r="G420" s="20">
        <v>8271.34</v>
      </c>
      <c r="H420" s="20">
        <f>7.86/7.58</f>
        <v>1.0369393139841689</v>
      </c>
      <c r="I420" s="20">
        <f>F420*G420*H420/1000</f>
        <v>502.51926006807395</v>
      </c>
      <c r="J420"/>
      <c r="K420"/>
      <c r="L420"/>
      <c r="M420"/>
      <c r="N420"/>
      <c r="O420"/>
      <c r="P420"/>
      <c r="Q420"/>
      <c r="R420"/>
      <c r="S420"/>
      <c r="T420"/>
      <c r="U420"/>
      <c r="V420"/>
      <c r="W420"/>
      <c r="X420"/>
      <c r="Y420"/>
      <c r="Z420"/>
      <c r="AA420"/>
      <c r="AB420"/>
      <c r="AC420"/>
      <c r="AD420"/>
      <c r="AE420"/>
      <c r="AF420"/>
      <c r="AG420"/>
      <c r="AH420"/>
      <c r="AI420"/>
    </row>
    <row r="421" spans="1:35" s="3" customFormat="1" ht="31.5" customHeight="1" x14ac:dyDescent="0.25">
      <c r="A421" s="18" t="s">
        <v>492</v>
      </c>
      <c r="B421" s="17" t="s">
        <v>279</v>
      </c>
      <c r="C421" s="20">
        <v>151.59</v>
      </c>
      <c r="D421" s="20">
        <v>0</v>
      </c>
      <c r="E421" s="20">
        <v>210.18</v>
      </c>
      <c r="F421" s="20">
        <f t="shared" si="155"/>
        <v>120.58999999999999</v>
      </c>
      <c r="G421" s="20">
        <v>4409.33</v>
      </c>
      <c r="H421" s="20">
        <f>7.86/7.58</f>
        <v>1.0369393139841689</v>
      </c>
      <c r="I421" s="20">
        <f>F421*G421*H421/1000</f>
        <v>551.36251753852241</v>
      </c>
      <c r="J421"/>
      <c r="K421"/>
      <c r="L421"/>
      <c r="M421"/>
      <c r="N421"/>
      <c r="O421"/>
      <c r="P421"/>
      <c r="Q421"/>
      <c r="R421"/>
      <c r="S421"/>
      <c r="T421"/>
      <c r="U421"/>
      <c r="V421"/>
      <c r="W421"/>
      <c r="X421"/>
      <c r="Y421"/>
      <c r="Z421"/>
      <c r="AA421"/>
      <c r="AB421"/>
      <c r="AC421"/>
      <c r="AD421"/>
      <c r="AE421"/>
      <c r="AF421"/>
      <c r="AG421"/>
      <c r="AH421"/>
      <c r="AI421"/>
    </row>
    <row r="422" spans="1:35" s="3" customFormat="1" ht="31.5" customHeight="1" x14ac:dyDescent="0.25">
      <c r="A422" s="18" t="s">
        <v>493</v>
      </c>
      <c r="B422" s="17" t="s">
        <v>362</v>
      </c>
      <c r="C422" s="20">
        <f>C423+C426+C429</f>
        <v>115.62</v>
      </c>
      <c r="D422" s="20">
        <f t="shared" ref="D422:E422" si="162">D423+D426+D429</f>
        <v>381.3</v>
      </c>
      <c r="E422" s="20">
        <f t="shared" si="162"/>
        <v>2883</v>
      </c>
      <c r="F422" s="20">
        <f t="shared" si="155"/>
        <v>1126.6400000000001</v>
      </c>
      <c r="G422" s="20" t="s">
        <v>15</v>
      </c>
      <c r="H422" s="20" t="s">
        <v>15</v>
      </c>
      <c r="I422" s="20">
        <v>0</v>
      </c>
      <c r="J422"/>
      <c r="K422"/>
      <c r="L422"/>
      <c r="M422"/>
      <c r="N422"/>
      <c r="O422"/>
      <c r="P422"/>
      <c r="Q422"/>
      <c r="R422"/>
      <c r="S422"/>
      <c r="T422"/>
      <c r="U422"/>
      <c r="V422"/>
      <c r="W422"/>
      <c r="X422"/>
      <c r="Y422"/>
      <c r="Z422"/>
      <c r="AA422"/>
      <c r="AB422"/>
      <c r="AC422"/>
      <c r="AD422"/>
      <c r="AE422"/>
      <c r="AF422"/>
      <c r="AG422"/>
      <c r="AH422"/>
      <c r="AI422"/>
    </row>
    <row r="423" spans="1:35" s="3" customFormat="1" ht="31.5" customHeight="1" x14ac:dyDescent="0.25">
      <c r="A423" s="18" t="s">
        <v>494</v>
      </c>
      <c r="B423" s="17" t="s">
        <v>339</v>
      </c>
      <c r="C423" s="20">
        <f>C424+C425</f>
        <v>52.62</v>
      </c>
      <c r="D423" s="20">
        <f t="shared" ref="D423:E423" si="163">D424+D425</f>
        <v>232.5</v>
      </c>
      <c r="E423" s="20">
        <f t="shared" si="163"/>
        <v>530.1</v>
      </c>
      <c r="F423" s="20">
        <f t="shared" si="155"/>
        <v>271.74</v>
      </c>
      <c r="G423" s="20" t="s">
        <v>15</v>
      </c>
      <c r="H423" s="20" t="s">
        <v>15</v>
      </c>
      <c r="I423" s="20">
        <v>0</v>
      </c>
      <c r="J423"/>
      <c r="K423"/>
      <c r="L423"/>
      <c r="M423"/>
      <c r="N423"/>
      <c r="O423"/>
      <c r="P423"/>
      <c r="Q423"/>
      <c r="R423"/>
      <c r="S423"/>
      <c r="T423"/>
      <c r="U423"/>
      <c r="V423"/>
      <c r="W423"/>
      <c r="X423"/>
      <c r="Y423"/>
      <c r="Z423"/>
      <c r="AA423"/>
      <c r="AB423"/>
      <c r="AC423"/>
      <c r="AD423"/>
      <c r="AE423"/>
      <c r="AF423"/>
      <c r="AG423"/>
      <c r="AH423"/>
      <c r="AI423"/>
    </row>
    <row r="424" spans="1:35" s="3" customFormat="1" ht="15.75" customHeight="1" x14ac:dyDescent="0.25">
      <c r="A424" s="18" t="s">
        <v>495</v>
      </c>
      <c r="B424" s="17" t="s">
        <v>277</v>
      </c>
      <c r="C424" s="20">
        <v>52.62</v>
      </c>
      <c r="D424" s="20">
        <v>232.5</v>
      </c>
      <c r="E424" s="20">
        <v>381.3</v>
      </c>
      <c r="F424" s="20">
        <f t="shared" si="155"/>
        <v>222.14000000000001</v>
      </c>
      <c r="G424" s="20">
        <v>3531.63</v>
      </c>
      <c r="H424" s="20">
        <f>7.86/7.58</f>
        <v>1.0369393139841689</v>
      </c>
      <c r="I424" s="20">
        <f>F424*G424*H424/1000</f>
        <v>813.49578169551467</v>
      </c>
      <c r="J424"/>
      <c r="K424"/>
      <c r="L424"/>
      <c r="M424"/>
      <c r="N424"/>
      <c r="O424"/>
      <c r="P424"/>
      <c r="Q424"/>
      <c r="R424"/>
      <c r="S424"/>
      <c r="T424"/>
      <c r="U424"/>
      <c r="V424"/>
      <c r="W424"/>
      <c r="X424"/>
      <c r="Y424"/>
      <c r="Z424"/>
      <c r="AA424"/>
      <c r="AB424"/>
      <c r="AC424"/>
      <c r="AD424"/>
      <c r="AE424"/>
      <c r="AF424"/>
      <c r="AG424"/>
      <c r="AH424"/>
      <c r="AI424"/>
    </row>
    <row r="425" spans="1:35" s="3" customFormat="1" ht="15.75" customHeight="1" x14ac:dyDescent="0.25">
      <c r="A425" s="18" t="s">
        <v>496</v>
      </c>
      <c r="B425" s="17" t="s">
        <v>279</v>
      </c>
      <c r="C425" s="20">
        <v>0</v>
      </c>
      <c r="D425" s="20">
        <v>0</v>
      </c>
      <c r="E425" s="20">
        <v>148.80000000000001</v>
      </c>
      <c r="F425" s="20">
        <f t="shared" si="155"/>
        <v>49.6</v>
      </c>
      <c r="G425" s="20">
        <v>2825.63</v>
      </c>
      <c r="H425" s="20">
        <f>7.86/7.58</f>
        <v>1.0369393139841689</v>
      </c>
      <c r="I425" s="20">
        <f>F425*G425*H425/1000</f>
        <v>145.32833895514514</v>
      </c>
      <c r="J425"/>
      <c r="K425"/>
      <c r="L425"/>
      <c r="M425"/>
      <c r="N425"/>
      <c r="O425"/>
      <c r="P425"/>
      <c r="Q425"/>
      <c r="R425"/>
      <c r="S425"/>
      <c r="T425"/>
      <c r="U425"/>
      <c r="V425"/>
      <c r="W425"/>
      <c r="X425"/>
      <c r="Y425"/>
      <c r="Z425"/>
      <c r="AA425"/>
      <c r="AB425"/>
      <c r="AC425"/>
      <c r="AD425"/>
      <c r="AE425"/>
      <c r="AF425"/>
      <c r="AG425"/>
      <c r="AH425"/>
      <c r="AI425"/>
    </row>
    <row r="426" spans="1:35" s="3" customFormat="1" ht="15.75" customHeight="1" x14ac:dyDescent="0.25">
      <c r="A426" s="18" t="s">
        <v>497</v>
      </c>
      <c r="B426" s="17" t="s">
        <v>343</v>
      </c>
      <c r="C426" s="20">
        <f>C427+C428</f>
        <v>63</v>
      </c>
      <c r="D426" s="20">
        <f t="shared" ref="D426:E426" si="164">D427+D428</f>
        <v>0</v>
      </c>
      <c r="E426" s="20">
        <f t="shared" si="164"/>
        <v>2204.1</v>
      </c>
      <c r="F426" s="20">
        <f t="shared" si="155"/>
        <v>755.69999999999993</v>
      </c>
      <c r="G426" s="20" t="s">
        <v>15</v>
      </c>
      <c r="H426" s="20" t="s">
        <v>15</v>
      </c>
      <c r="I426" s="20">
        <v>0</v>
      </c>
      <c r="J426"/>
      <c r="K426"/>
      <c r="L426"/>
      <c r="M426"/>
      <c r="N426"/>
      <c r="O426"/>
      <c r="P426"/>
      <c r="Q426"/>
      <c r="R426"/>
      <c r="S426"/>
      <c r="T426"/>
      <c r="U426"/>
      <c r="V426"/>
      <c r="W426"/>
      <c r="X426"/>
      <c r="Y426"/>
      <c r="Z426"/>
      <c r="AA426"/>
      <c r="AB426"/>
      <c r="AC426"/>
      <c r="AD426"/>
      <c r="AE426"/>
      <c r="AF426"/>
      <c r="AG426"/>
      <c r="AH426"/>
      <c r="AI426"/>
    </row>
    <row r="427" spans="1:35" s="3" customFormat="1" ht="15.75" customHeight="1" x14ac:dyDescent="0.25">
      <c r="A427" s="18" t="s">
        <v>498</v>
      </c>
      <c r="B427" s="17" t="s">
        <v>277</v>
      </c>
      <c r="C427" s="20">
        <v>0</v>
      </c>
      <c r="D427" s="20">
        <v>0</v>
      </c>
      <c r="E427" s="20">
        <v>678.90000000000009</v>
      </c>
      <c r="F427" s="20">
        <f t="shared" si="155"/>
        <v>226.30000000000004</v>
      </c>
      <c r="G427" s="20">
        <v>2308.4699999999998</v>
      </c>
      <c r="H427" s="20">
        <f>7.86/7.58</f>
        <v>1.0369393139841689</v>
      </c>
      <c r="I427" s="20">
        <f>F427*G427*H427/1000</f>
        <v>541.70410837203167</v>
      </c>
      <c r="J427"/>
      <c r="K427"/>
      <c r="L427"/>
      <c r="M427"/>
      <c r="N427"/>
      <c r="O427"/>
      <c r="P427"/>
      <c r="Q427"/>
      <c r="R427"/>
      <c r="S427"/>
      <c r="T427"/>
      <c r="U427"/>
      <c r="V427"/>
      <c r="W427"/>
      <c r="X427"/>
      <c r="Y427"/>
      <c r="Z427"/>
      <c r="AA427"/>
      <c r="AB427"/>
      <c r="AC427"/>
      <c r="AD427"/>
      <c r="AE427"/>
      <c r="AF427"/>
      <c r="AG427"/>
      <c r="AH427"/>
      <c r="AI427"/>
    </row>
    <row r="428" spans="1:35" s="3" customFormat="1" ht="15.75" customHeight="1" x14ac:dyDescent="0.25">
      <c r="A428" s="18" t="s">
        <v>499</v>
      </c>
      <c r="B428" s="17" t="s">
        <v>279</v>
      </c>
      <c r="C428" s="20">
        <v>63</v>
      </c>
      <c r="D428" s="20">
        <v>0</v>
      </c>
      <c r="E428" s="20">
        <v>1525.1999999999998</v>
      </c>
      <c r="F428" s="20">
        <f t="shared" si="155"/>
        <v>529.4</v>
      </c>
      <c r="G428" s="20">
        <v>0</v>
      </c>
      <c r="H428" s="20">
        <f>7.86/7.58</f>
        <v>1.0369393139841689</v>
      </c>
      <c r="I428" s="20">
        <f>F428*G428*H428/1000</f>
        <v>0</v>
      </c>
      <c r="J428"/>
      <c r="K428"/>
      <c r="L428"/>
      <c r="M428"/>
      <c r="N428"/>
      <c r="O428"/>
      <c r="P428"/>
      <c r="Q428"/>
      <c r="R428"/>
      <c r="S428"/>
      <c r="T428"/>
      <c r="U428"/>
      <c r="V428"/>
      <c r="W428"/>
      <c r="X428"/>
      <c r="Y428"/>
      <c r="Z428"/>
      <c r="AA428"/>
      <c r="AB428"/>
      <c r="AC428"/>
      <c r="AD428"/>
      <c r="AE428"/>
      <c r="AF428"/>
      <c r="AG428"/>
      <c r="AH428"/>
      <c r="AI428"/>
    </row>
    <row r="429" spans="1:35" s="3" customFormat="1" ht="15.75" customHeight="1" x14ac:dyDescent="0.25">
      <c r="A429" s="18" t="s">
        <v>500</v>
      </c>
      <c r="B429" s="17" t="s">
        <v>370</v>
      </c>
      <c r="C429" s="20">
        <f>C430+C431</f>
        <v>0</v>
      </c>
      <c r="D429" s="20">
        <f t="shared" ref="D429:E429" si="165">D430+D431</f>
        <v>148.80000000000001</v>
      </c>
      <c r="E429" s="20">
        <f t="shared" si="165"/>
        <v>148.80000000000001</v>
      </c>
      <c r="F429" s="20">
        <f t="shared" si="155"/>
        <v>99.2</v>
      </c>
      <c r="G429" s="20" t="s">
        <v>15</v>
      </c>
      <c r="H429" s="20" t="s">
        <v>15</v>
      </c>
      <c r="I429" s="20">
        <v>0</v>
      </c>
      <c r="J429"/>
      <c r="K429"/>
      <c r="L429"/>
      <c r="M429"/>
      <c r="N429"/>
      <c r="O429"/>
      <c r="P429"/>
      <c r="Q429"/>
      <c r="R429"/>
      <c r="S429"/>
      <c r="T429"/>
      <c r="U429"/>
      <c r="V429"/>
      <c r="W429"/>
      <c r="X429"/>
      <c r="Y429"/>
      <c r="Z429"/>
      <c r="AA429"/>
      <c r="AB429"/>
      <c r="AC429"/>
      <c r="AD429"/>
      <c r="AE429"/>
      <c r="AF429"/>
      <c r="AG429"/>
      <c r="AH429"/>
      <c r="AI429"/>
    </row>
    <row r="430" spans="1:35" s="3" customFormat="1" ht="15.75" customHeight="1" x14ac:dyDescent="0.25">
      <c r="A430" s="18" t="s">
        <v>501</v>
      </c>
      <c r="B430" s="17" t="s">
        <v>277</v>
      </c>
      <c r="C430" s="20">
        <v>0</v>
      </c>
      <c r="D430" s="20">
        <v>148.80000000000001</v>
      </c>
      <c r="E430" s="20">
        <v>148.80000000000001</v>
      </c>
      <c r="F430" s="20">
        <f t="shared" si="155"/>
        <v>99.2</v>
      </c>
      <c r="G430" s="20">
        <v>8289.32</v>
      </c>
      <c r="H430" s="20">
        <f>7.86/7.58</f>
        <v>1.0369393139841689</v>
      </c>
      <c r="I430" s="20">
        <f>F430*G430*H430/1000</f>
        <v>852.67576198416896</v>
      </c>
      <c r="J430"/>
      <c r="K430"/>
      <c r="L430"/>
      <c r="M430"/>
      <c r="N430"/>
      <c r="O430"/>
      <c r="P430"/>
      <c r="Q430"/>
      <c r="R430"/>
      <c r="S430"/>
      <c r="T430"/>
      <c r="U430"/>
      <c r="V430"/>
      <c r="W430"/>
      <c r="X430"/>
      <c r="Y430"/>
      <c r="Z430"/>
      <c r="AA430"/>
      <c r="AB430"/>
      <c r="AC430"/>
      <c r="AD430"/>
      <c r="AE430"/>
      <c r="AF430"/>
      <c r="AG430"/>
      <c r="AH430"/>
      <c r="AI430"/>
    </row>
    <row r="431" spans="1:35" s="3" customFormat="1" ht="15.75" customHeight="1" x14ac:dyDescent="0.25">
      <c r="A431" s="18" t="s">
        <v>502</v>
      </c>
      <c r="B431" s="17" t="s">
        <v>279</v>
      </c>
      <c r="C431" s="20">
        <v>0</v>
      </c>
      <c r="D431" s="20">
        <v>0</v>
      </c>
      <c r="E431" s="20">
        <v>0</v>
      </c>
      <c r="F431" s="20">
        <f t="shared" si="155"/>
        <v>0</v>
      </c>
      <c r="G431" s="20">
        <v>0</v>
      </c>
      <c r="H431" s="20">
        <f>7.86/7.58</f>
        <v>1.0369393139841689</v>
      </c>
      <c r="I431" s="20">
        <f>F431*G431*H431/1000</f>
        <v>0</v>
      </c>
      <c r="J431"/>
      <c r="K431"/>
      <c r="L431"/>
      <c r="M431"/>
      <c r="N431"/>
      <c r="O431"/>
      <c r="P431"/>
      <c r="Q431"/>
      <c r="R431"/>
      <c r="S431"/>
      <c r="T431"/>
      <c r="U431"/>
      <c r="V431"/>
      <c r="W431"/>
      <c r="X431"/>
      <c r="Y431"/>
      <c r="Z431"/>
      <c r="AA431"/>
      <c r="AB431"/>
      <c r="AC431"/>
      <c r="AD431"/>
      <c r="AE431"/>
      <c r="AF431"/>
      <c r="AG431"/>
      <c r="AH431"/>
      <c r="AI431"/>
    </row>
    <row r="432" spans="1:35" s="3" customFormat="1" ht="15.75" customHeight="1" x14ac:dyDescent="0.25">
      <c r="A432" s="18" t="s">
        <v>503</v>
      </c>
      <c r="B432" s="17" t="s">
        <v>374</v>
      </c>
      <c r="C432" s="20">
        <f>C433</f>
        <v>0</v>
      </c>
      <c r="D432" s="20">
        <f t="shared" ref="D432:E432" si="166">D433</f>
        <v>0</v>
      </c>
      <c r="E432" s="20">
        <f t="shared" si="166"/>
        <v>372</v>
      </c>
      <c r="F432" s="20">
        <f t="shared" si="155"/>
        <v>124</v>
      </c>
      <c r="G432" s="20" t="s">
        <v>15</v>
      </c>
      <c r="H432" s="20" t="s">
        <v>15</v>
      </c>
      <c r="I432" s="20">
        <v>0</v>
      </c>
      <c r="J432"/>
      <c r="K432"/>
      <c r="L432"/>
      <c r="M432"/>
      <c r="N432"/>
      <c r="O432"/>
      <c r="P432"/>
      <c r="Q432"/>
      <c r="R432"/>
      <c r="S432"/>
      <c r="T432"/>
      <c r="U432"/>
      <c r="V432"/>
      <c r="W432"/>
      <c r="X432"/>
      <c r="Y432"/>
      <c r="Z432"/>
      <c r="AA432"/>
      <c r="AB432"/>
      <c r="AC432"/>
      <c r="AD432"/>
      <c r="AE432"/>
      <c r="AF432"/>
      <c r="AG432"/>
      <c r="AH432"/>
      <c r="AI432"/>
    </row>
    <row r="433" spans="1:35" s="3" customFormat="1" ht="15.75" customHeight="1" x14ac:dyDescent="0.25">
      <c r="A433" s="18" t="s">
        <v>504</v>
      </c>
      <c r="B433" s="17" t="s">
        <v>339</v>
      </c>
      <c r="C433" s="20">
        <f>C434+C435</f>
        <v>0</v>
      </c>
      <c r="D433" s="20">
        <f t="shared" ref="D433:E433" si="167">D434+D435</f>
        <v>0</v>
      </c>
      <c r="E433" s="20">
        <f t="shared" si="167"/>
        <v>372</v>
      </c>
      <c r="F433" s="20">
        <f t="shared" si="155"/>
        <v>124</v>
      </c>
      <c r="G433" s="20" t="s">
        <v>15</v>
      </c>
      <c r="H433" s="20" t="s">
        <v>15</v>
      </c>
      <c r="I433" s="20">
        <v>0</v>
      </c>
      <c r="J433"/>
      <c r="K433"/>
      <c r="L433"/>
      <c r="M433"/>
      <c r="N433"/>
      <c r="O433"/>
      <c r="P433"/>
      <c r="Q433"/>
      <c r="R433"/>
      <c r="S433"/>
      <c r="T433"/>
      <c r="U433"/>
      <c r="V433"/>
      <c r="W433"/>
      <c r="X433"/>
      <c r="Y433"/>
      <c r="Z433"/>
      <c r="AA433"/>
      <c r="AB433"/>
      <c r="AC433"/>
      <c r="AD433"/>
      <c r="AE433"/>
      <c r="AF433"/>
      <c r="AG433"/>
      <c r="AH433"/>
      <c r="AI433"/>
    </row>
    <row r="434" spans="1:35" s="3" customFormat="1" ht="15.75" customHeight="1" x14ac:dyDescent="0.25">
      <c r="A434" s="18" t="s">
        <v>505</v>
      </c>
      <c r="B434" s="17" t="s">
        <v>277</v>
      </c>
      <c r="C434" s="20">
        <v>0</v>
      </c>
      <c r="D434" s="20">
        <v>0</v>
      </c>
      <c r="E434" s="20">
        <v>0</v>
      </c>
      <c r="F434" s="20">
        <f t="shared" si="155"/>
        <v>0</v>
      </c>
      <c r="G434" s="20">
        <v>2077.63</v>
      </c>
      <c r="H434" s="20">
        <f>7.86/7.58</f>
        <v>1.0369393139841689</v>
      </c>
      <c r="I434" s="20">
        <f>F434*G434*H434/1000</f>
        <v>0</v>
      </c>
      <c r="J434"/>
      <c r="K434"/>
      <c r="L434"/>
      <c r="M434"/>
      <c r="N434"/>
      <c r="O434"/>
      <c r="P434"/>
      <c r="Q434"/>
      <c r="R434"/>
      <c r="S434"/>
      <c r="T434"/>
      <c r="U434"/>
      <c r="V434"/>
      <c r="W434"/>
      <c r="X434"/>
      <c r="Y434"/>
      <c r="Z434"/>
      <c r="AA434"/>
      <c r="AB434"/>
      <c r="AC434"/>
      <c r="AD434"/>
      <c r="AE434"/>
      <c r="AF434"/>
      <c r="AG434"/>
      <c r="AH434"/>
      <c r="AI434"/>
    </row>
    <row r="435" spans="1:35" s="3" customFormat="1" ht="15.75" customHeight="1" x14ac:dyDescent="0.25">
      <c r="A435" s="18" t="s">
        <v>506</v>
      </c>
      <c r="B435" s="17" t="s">
        <v>279</v>
      </c>
      <c r="C435" s="20">
        <v>0</v>
      </c>
      <c r="D435" s="20">
        <v>0</v>
      </c>
      <c r="E435" s="20">
        <v>372</v>
      </c>
      <c r="F435" s="20">
        <f t="shared" si="155"/>
        <v>124</v>
      </c>
      <c r="G435" s="20">
        <v>2568.0100000000002</v>
      </c>
      <c r="H435" s="20">
        <f>7.86/7.58</f>
        <v>1.0369393139841689</v>
      </c>
      <c r="I435" s="20">
        <f>F435*G435*H435/1000</f>
        <v>330.19594543535629</v>
      </c>
      <c r="J435"/>
      <c r="K435"/>
      <c r="L435"/>
      <c r="M435"/>
      <c r="N435"/>
      <c r="O435"/>
      <c r="P435"/>
      <c r="Q435"/>
      <c r="R435"/>
      <c r="S435"/>
      <c r="T435"/>
      <c r="U435"/>
      <c r="V435"/>
      <c r="W435"/>
      <c r="X435"/>
      <c r="Y435"/>
      <c r="Z435"/>
      <c r="AA435"/>
      <c r="AB435"/>
      <c r="AC435"/>
      <c r="AD435"/>
      <c r="AE435"/>
      <c r="AF435"/>
      <c r="AG435"/>
      <c r="AH435"/>
      <c r="AI435"/>
    </row>
    <row r="436" spans="1:35" s="3" customFormat="1" ht="15.75" customHeight="1" x14ac:dyDescent="0.25">
      <c r="A436" s="18" t="s">
        <v>507</v>
      </c>
      <c r="B436" s="17" t="s">
        <v>379</v>
      </c>
      <c r="C436" s="20">
        <f>C437+C440</f>
        <v>0</v>
      </c>
      <c r="D436" s="20">
        <f>D437+D440</f>
        <v>0</v>
      </c>
      <c r="E436" s="20">
        <f>E437+E440</f>
        <v>0</v>
      </c>
      <c r="F436" s="20">
        <f t="shared" si="155"/>
        <v>0</v>
      </c>
      <c r="G436" s="20" t="s">
        <v>15</v>
      </c>
      <c r="H436" s="20" t="s">
        <v>15</v>
      </c>
      <c r="I436" s="20">
        <v>0</v>
      </c>
      <c r="J436"/>
      <c r="K436"/>
      <c r="L436"/>
      <c r="M436"/>
      <c r="N436"/>
      <c r="O436"/>
      <c r="P436"/>
      <c r="Q436"/>
      <c r="R436"/>
      <c r="S436"/>
      <c r="T436"/>
      <c r="U436"/>
      <c r="V436"/>
      <c r="W436"/>
      <c r="X436"/>
      <c r="Y436"/>
      <c r="Z436"/>
      <c r="AA436"/>
      <c r="AB436"/>
      <c r="AC436"/>
      <c r="AD436"/>
      <c r="AE436"/>
      <c r="AF436"/>
      <c r="AG436"/>
      <c r="AH436"/>
      <c r="AI436"/>
    </row>
    <row r="437" spans="1:35" s="3" customFormat="1" ht="15.75" customHeight="1" x14ac:dyDescent="0.25">
      <c r="A437" s="18" t="s">
        <v>508</v>
      </c>
      <c r="B437" s="17" t="s">
        <v>339</v>
      </c>
      <c r="C437" s="20">
        <f>C438+C439</f>
        <v>0</v>
      </c>
      <c r="D437" s="20">
        <f t="shared" ref="D437:E437" si="168">D438+D439</f>
        <v>0</v>
      </c>
      <c r="E437" s="20">
        <f t="shared" si="168"/>
        <v>0</v>
      </c>
      <c r="F437" s="20">
        <f t="shared" si="155"/>
        <v>0</v>
      </c>
      <c r="G437" s="20" t="s">
        <v>15</v>
      </c>
      <c r="H437" s="20" t="s">
        <v>15</v>
      </c>
      <c r="I437" s="20">
        <v>0</v>
      </c>
      <c r="J437"/>
      <c r="K437"/>
      <c r="L437"/>
      <c r="M437"/>
      <c r="N437"/>
      <c r="O437"/>
      <c r="P437"/>
      <c r="Q437"/>
      <c r="R437"/>
      <c r="S437"/>
      <c r="T437"/>
      <c r="U437"/>
      <c r="V437"/>
      <c r="W437"/>
      <c r="X437"/>
      <c r="Y437"/>
      <c r="Z437"/>
      <c r="AA437"/>
      <c r="AB437"/>
      <c r="AC437"/>
      <c r="AD437"/>
      <c r="AE437"/>
      <c r="AF437"/>
      <c r="AG437"/>
      <c r="AH437"/>
      <c r="AI437"/>
    </row>
    <row r="438" spans="1:35" s="3" customFormat="1" ht="15.75" customHeight="1" x14ac:dyDescent="0.25">
      <c r="A438" s="18" t="s">
        <v>509</v>
      </c>
      <c r="B438" s="17" t="s">
        <v>277</v>
      </c>
      <c r="C438" s="20">
        <v>0</v>
      </c>
      <c r="D438" s="20">
        <v>0</v>
      </c>
      <c r="E438" s="20">
        <v>0</v>
      </c>
      <c r="F438" s="20">
        <f t="shared" si="155"/>
        <v>0</v>
      </c>
      <c r="G438" s="20">
        <v>1547.03</v>
      </c>
      <c r="H438" s="20">
        <f>7.86/7.58</f>
        <v>1.0369393139841689</v>
      </c>
      <c r="I438" s="20">
        <f>F438*G438*H438/1000</f>
        <v>0</v>
      </c>
      <c r="J438"/>
      <c r="K438"/>
      <c r="L438"/>
      <c r="M438"/>
      <c r="N438"/>
      <c r="O438"/>
      <c r="P438"/>
      <c r="Q438"/>
      <c r="R438"/>
      <c r="S438"/>
      <c r="T438"/>
      <c r="U438"/>
      <c r="V438"/>
      <c r="W438"/>
      <c r="X438"/>
      <c r="Y438"/>
      <c r="Z438"/>
      <c r="AA438"/>
      <c r="AB438"/>
      <c r="AC438"/>
      <c r="AD438"/>
      <c r="AE438"/>
      <c r="AF438"/>
      <c r="AG438"/>
      <c r="AH438"/>
      <c r="AI438"/>
    </row>
    <row r="439" spans="1:35" s="3" customFormat="1" ht="15.75" customHeight="1" x14ac:dyDescent="0.25">
      <c r="A439" s="18" t="s">
        <v>510</v>
      </c>
      <c r="B439" s="17" t="s">
        <v>279</v>
      </c>
      <c r="C439" s="20">
        <v>0</v>
      </c>
      <c r="D439" s="20">
        <v>0</v>
      </c>
      <c r="E439" s="20">
        <v>0</v>
      </c>
      <c r="F439" s="20">
        <f t="shared" si="155"/>
        <v>0</v>
      </c>
      <c r="G439" s="20">
        <v>2017.73</v>
      </c>
      <c r="H439" s="20">
        <f>7.86/7.58</f>
        <v>1.0369393139841689</v>
      </c>
      <c r="I439" s="20">
        <f>F439*G439*H439/1000</f>
        <v>0</v>
      </c>
      <c r="J439"/>
      <c r="K439"/>
      <c r="L439"/>
      <c r="M439"/>
      <c r="N439"/>
      <c r="O439"/>
      <c r="P439"/>
      <c r="Q439"/>
      <c r="R439"/>
      <c r="S439"/>
      <c r="T439"/>
      <c r="U439"/>
      <c r="V439"/>
      <c r="W439"/>
      <c r="X439"/>
      <c r="Y439"/>
      <c r="Z439"/>
      <c r="AA439"/>
      <c r="AB439"/>
      <c r="AC439"/>
      <c r="AD439"/>
      <c r="AE439"/>
      <c r="AF439"/>
      <c r="AG439"/>
      <c r="AH439"/>
      <c r="AI439"/>
    </row>
    <row r="440" spans="1:35" s="3" customFormat="1" ht="15.75" customHeight="1" x14ac:dyDescent="0.25">
      <c r="A440" s="18" t="s">
        <v>511</v>
      </c>
      <c r="B440" s="17" t="s">
        <v>370</v>
      </c>
      <c r="C440" s="20">
        <f>C441+C442</f>
        <v>0</v>
      </c>
      <c r="D440" s="20">
        <f t="shared" ref="D440:E440" si="169">D441+D442</f>
        <v>0</v>
      </c>
      <c r="E440" s="20">
        <f t="shared" si="169"/>
        <v>0</v>
      </c>
      <c r="F440" s="20">
        <f t="shared" si="155"/>
        <v>0</v>
      </c>
      <c r="G440" s="20" t="s">
        <v>15</v>
      </c>
      <c r="H440" s="20" t="s">
        <v>15</v>
      </c>
      <c r="I440" s="20">
        <v>0</v>
      </c>
      <c r="J440"/>
      <c r="K440"/>
      <c r="L440"/>
      <c r="M440"/>
      <c r="N440"/>
      <c r="O440"/>
      <c r="P440"/>
      <c r="Q440"/>
      <c r="R440"/>
      <c r="S440"/>
      <c r="T440"/>
      <c r="U440"/>
      <c r="V440"/>
      <c r="W440"/>
      <c r="X440"/>
      <c r="Y440"/>
      <c r="Z440"/>
      <c r="AA440"/>
      <c r="AB440"/>
      <c r="AC440"/>
      <c r="AD440"/>
      <c r="AE440"/>
      <c r="AF440"/>
      <c r="AG440"/>
      <c r="AH440"/>
      <c r="AI440"/>
    </row>
    <row r="441" spans="1:35" s="3" customFormat="1" ht="15.75" customHeight="1" x14ac:dyDescent="0.25">
      <c r="A441" s="18" t="s">
        <v>512</v>
      </c>
      <c r="B441" s="17" t="s">
        <v>277</v>
      </c>
      <c r="C441" s="20">
        <v>0</v>
      </c>
      <c r="D441" s="20">
        <v>0</v>
      </c>
      <c r="E441" s="20">
        <v>0</v>
      </c>
      <c r="F441" s="20">
        <f t="shared" si="155"/>
        <v>0</v>
      </c>
      <c r="G441" s="20">
        <v>6628.41</v>
      </c>
      <c r="H441" s="20">
        <f>7.86/7.58</f>
        <v>1.0369393139841689</v>
      </c>
      <c r="I441" s="20">
        <f>F441*G441*H441/1000</f>
        <v>0</v>
      </c>
      <c r="J441"/>
      <c r="K441"/>
      <c r="L441"/>
      <c r="M441"/>
      <c r="N441"/>
      <c r="O441"/>
      <c r="P441"/>
      <c r="Q441"/>
      <c r="R441"/>
      <c r="S441"/>
      <c r="T441"/>
      <c r="U441"/>
      <c r="V441"/>
      <c r="W441"/>
      <c r="X441"/>
      <c r="Y441"/>
      <c r="Z441"/>
      <c r="AA441"/>
      <c r="AB441"/>
      <c r="AC441"/>
      <c r="AD441"/>
      <c r="AE441"/>
      <c r="AF441"/>
      <c r="AG441"/>
      <c r="AH441"/>
      <c r="AI441"/>
    </row>
    <row r="442" spans="1:35" s="3" customFormat="1" ht="31.5" customHeight="1" x14ac:dyDescent="0.25">
      <c r="A442" s="18" t="s">
        <v>513</v>
      </c>
      <c r="B442" s="17" t="s">
        <v>279</v>
      </c>
      <c r="C442" s="20">
        <v>0</v>
      </c>
      <c r="D442" s="20">
        <v>0</v>
      </c>
      <c r="E442" s="20">
        <v>0</v>
      </c>
      <c r="F442" s="20">
        <f t="shared" si="155"/>
        <v>0</v>
      </c>
      <c r="G442" s="20">
        <v>0</v>
      </c>
      <c r="H442" s="20">
        <f>7.86/7.58</f>
        <v>1.0369393139841689</v>
      </c>
      <c r="I442" s="20">
        <f>F442*G442*H442/1000</f>
        <v>0</v>
      </c>
      <c r="J442"/>
      <c r="K442"/>
      <c r="L442"/>
      <c r="M442"/>
      <c r="N442"/>
      <c r="O442"/>
      <c r="P442"/>
      <c r="Q442"/>
      <c r="R442"/>
      <c r="S442"/>
      <c r="T442"/>
      <c r="U442"/>
      <c r="V442"/>
      <c r="W442"/>
      <c r="X442"/>
      <c r="Y442"/>
      <c r="Z442"/>
      <c r="AA442"/>
      <c r="AB442"/>
      <c r="AC442"/>
      <c r="AD442"/>
      <c r="AE442"/>
      <c r="AF442"/>
      <c r="AG442"/>
      <c r="AH442"/>
      <c r="AI442"/>
    </row>
    <row r="443" spans="1:35" s="3" customFormat="1" ht="15.75" customHeight="1" x14ac:dyDescent="0.25">
      <c r="A443" s="18" t="s">
        <v>472</v>
      </c>
      <c r="B443" s="17" t="s">
        <v>387</v>
      </c>
      <c r="C443" s="20">
        <f>C444+C454+C461+C468+C475</f>
        <v>93</v>
      </c>
      <c r="D443" s="20">
        <f t="shared" ref="D443:E443" si="170">D444+D454+D461+D468+D475</f>
        <v>0</v>
      </c>
      <c r="E443" s="20">
        <f t="shared" si="170"/>
        <v>1627.5</v>
      </c>
      <c r="F443" s="20">
        <f>IFERROR(AVERAGE(C443:E443),0)</f>
        <v>573.5</v>
      </c>
      <c r="G443" s="20" t="s">
        <v>15</v>
      </c>
      <c r="H443" s="20" t="s">
        <v>15</v>
      </c>
      <c r="I443" s="20">
        <f>SUM(I444:I478)</f>
        <v>1198.052593337731</v>
      </c>
      <c r="J443"/>
      <c r="K443"/>
      <c r="L443"/>
      <c r="M443"/>
      <c r="N443"/>
      <c r="O443"/>
      <c r="P443"/>
      <c r="Q443"/>
      <c r="R443"/>
      <c r="S443"/>
      <c r="T443"/>
      <c r="U443"/>
      <c r="V443"/>
      <c r="W443"/>
      <c r="X443"/>
      <c r="Y443"/>
      <c r="Z443"/>
      <c r="AA443"/>
      <c r="AB443"/>
      <c r="AC443"/>
      <c r="AD443"/>
      <c r="AE443"/>
      <c r="AF443"/>
      <c r="AG443"/>
      <c r="AH443"/>
      <c r="AI443"/>
    </row>
    <row r="444" spans="1:35" s="3" customFormat="1" ht="15.75" customHeight="1" x14ac:dyDescent="0.25">
      <c r="A444" s="18" t="s">
        <v>473</v>
      </c>
      <c r="B444" s="17" t="s">
        <v>351</v>
      </c>
      <c r="C444" s="20">
        <f>C445+C448+C451</f>
        <v>93</v>
      </c>
      <c r="D444" s="20">
        <f t="shared" ref="D444:E444" si="171">D445+D448+D451</f>
        <v>0</v>
      </c>
      <c r="E444" s="20">
        <f t="shared" si="171"/>
        <v>0</v>
      </c>
      <c r="F444" s="20">
        <v>0</v>
      </c>
      <c r="G444" s="20" t="s">
        <v>15</v>
      </c>
      <c r="H444" s="20" t="s">
        <v>15</v>
      </c>
      <c r="I444" s="20">
        <v>0</v>
      </c>
      <c r="J444"/>
      <c r="K444"/>
      <c r="L444"/>
      <c r="M444"/>
      <c r="N444"/>
      <c r="O444"/>
      <c r="P444"/>
      <c r="Q444"/>
      <c r="R444"/>
      <c r="S444"/>
      <c r="T444"/>
      <c r="U444"/>
      <c r="V444"/>
      <c r="W444"/>
      <c r="X444"/>
      <c r="Y444"/>
      <c r="Z444"/>
      <c r="AA444"/>
      <c r="AB444"/>
      <c r="AC444"/>
      <c r="AD444"/>
      <c r="AE444"/>
      <c r="AF444"/>
      <c r="AG444"/>
      <c r="AH444"/>
      <c r="AI444"/>
    </row>
    <row r="445" spans="1:35" s="3" customFormat="1" ht="15.75" customHeight="1" x14ac:dyDescent="0.25">
      <c r="A445" s="18" t="s">
        <v>474</v>
      </c>
      <c r="B445" s="17" t="s">
        <v>339</v>
      </c>
      <c r="C445" s="20">
        <f>C446+C447</f>
        <v>93</v>
      </c>
      <c r="D445" s="20">
        <f t="shared" ref="D445:E445" si="172">D446+D447</f>
        <v>0</v>
      </c>
      <c r="E445" s="20">
        <f t="shared" si="172"/>
        <v>0</v>
      </c>
      <c r="F445" s="20">
        <v>0</v>
      </c>
      <c r="G445" s="20" t="s">
        <v>15</v>
      </c>
      <c r="H445" s="20" t="s">
        <v>15</v>
      </c>
      <c r="I445" s="20">
        <v>0</v>
      </c>
      <c r="J445"/>
      <c r="K445"/>
      <c r="L445"/>
      <c r="M445"/>
      <c r="N445"/>
      <c r="O445"/>
      <c r="P445"/>
      <c r="Q445"/>
      <c r="R445"/>
      <c r="S445"/>
      <c r="T445"/>
      <c r="U445"/>
      <c r="V445"/>
      <c r="W445"/>
      <c r="X445"/>
      <c r="Y445"/>
      <c r="Z445"/>
      <c r="AA445"/>
      <c r="AB445"/>
      <c r="AC445"/>
      <c r="AD445"/>
      <c r="AE445"/>
      <c r="AF445"/>
      <c r="AG445"/>
      <c r="AH445"/>
      <c r="AI445"/>
    </row>
    <row r="446" spans="1:35" s="3" customFormat="1" ht="15.75" customHeight="1" x14ac:dyDescent="0.25">
      <c r="A446" s="18" t="s">
        <v>475</v>
      </c>
      <c r="B446" s="17" t="s">
        <v>277</v>
      </c>
      <c r="C446" s="20">
        <v>93</v>
      </c>
      <c r="D446" s="20">
        <v>0</v>
      </c>
      <c r="E446" s="20">
        <v>0</v>
      </c>
      <c r="F446" s="20">
        <f>IFERROR(AVERAGE(C446:E446),0)</f>
        <v>31</v>
      </c>
      <c r="G446" s="20">
        <v>0</v>
      </c>
      <c r="H446" s="20">
        <f>7.86/7.58</f>
        <v>1.0369393139841689</v>
      </c>
      <c r="I446" s="20">
        <f>F446*G446*H446/1000</f>
        <v>0</v>
      </c>
      <c r="J446"/>
      <c r="K446"/>
      <c r="L446"/>
      <c r="M446"/>
      <c r="N446"/>
      <c r="O446"/>
      <c r="P446"/>
      <c r="Q446"/>
      <c r="R446"/>
      <c r="S446"/>
      <c r="T446"/>
      <c r="U446"/>
      <c r="V446"/>
      <c r="W446"/>
      <c r="X446"/>
      <c r="Y446"/>
      <c r="Z446"/>
      <c r="AA446"/>
      <c r="AB446"/>
      <c r="AC446"/>
      <c r="AD446"/>
      <c r="AE446"/>
      <c r="AF446"/>
      <c r="AG446"/>
      <c r="AH446"/>
      <c r="AI446"/>
    </row>
    <row r="447" spans="1:35" s="3" customFormat="1" ht="15.75" customHeight="1" x14ac:dyDescent="0.25">
      <c r="A447" s="18" t="s">
        <v>476</v>
      </c>
      <c r="B447" s="17" t="s">
        <v>279</v>
      </c>
      <c r="C447" s="20">
        <v>0</v>
      </c>
      <c r="D447" s="20">
        <v>0</v>
      </c>
      <c r="E447" s="20">
        <v>0</v>
      </c>
      <c r="F447" s="20">
        <f>IFERROR(AVERAGE(C447:E447),0)</f>
        <v>0</v>
      </c>
      <c r="G447" s="20">
        <v>4391.43</v>
      </c>
      <c r="H447" s="20">
        <f>7.86/7.58</f>
        <v>1.0369393139841689</v>
      </c>
      <c r="I447" s="20">
        <f>F447*G447*H447/1000</f>
        <v>0</v>
      </c>
      <c r="J447"/>
      <c r="K447"/>
      <c r="L447"/>
      <c r="M447"/>
      <c r="N447"/>
      <c r="O447"/>
      <c r="P447"/>
      <c r="Q447"/>
      <c r="R447"/>
      <c r="S447"/>
      <c r="T447"/>
      <c r="U447"/>
      <c r="V447"/>
      <c r="W447"/>
      <c r="X447"/>
      <c r="Y447"/>
      <c r="Z447"/>
      <c r="AA447"/>
      <c r="AB447"/>
      <c r="AC447"/>
      <c r="AD447"/>
      <c r="AE447"/>
      <c r="AF447"/>
      <c r="AG447"/>
      <c r="AH447"/>
      <c r="AI447"/>
    </row>
    <row r="448" spans="1:35" s="3" customFormat="1" ht="15.75" customHeight="1" x14ac:dyDescent="0.25">
      <c r="A448" s="18" t="s">
        <v>477</v>
      </c>
      <c r="B448" s="17" t="s">
        <v>343</v>
      </c>
      <c r="C448" s="20">
        <f>C449+C450</f>
        <v>0</v>
      </c>
      <c r="D448" s="20">
        <f t="shared" ref="D448:E448" si="173">D449+D450</f>
        <v>0</v>
      </c>
      <c r="E448" s="20">
        <f t="shared" si="173"/>
        <v>0</v>
      </c>
      <c r="F448" s="20">
        <v>0</v>
      </c>
      <c r="G448" s="20" t="s">
        <v>15</v>
      </c>
      <c r="H448" s="20" t="s">
        <v>15</v>
      </c>
      <c r="I448" s="20">
        <v>0</v>
      </c>
      <c r="J448"/>
      <c r="K448"/>
      <c r="L448"/>
      <c r="M448"/>
      <c r="N448"/>
      <c r="O448"/>
      <c r="P448"/>
      <c r="Q448"/>
      <c r="R448"/>
      <c r="S448"/>
      <c r="T448"/>
      <c r="U448"/>
      <c r="V448"/>
      <c r="W448"/>
      <c r="X448"/>
      <c r="Y448"/>
      <c r="Z448"/>
      <c r="AA448"/>
      <c r="AB448"/>
      <c r="AC448"/>
      <c r="AD448"/>
      <c r="AE448"/>
      <c r="AF448"/>
      <c r="AG448"/>
      <c r="AH448"/>
      <c r="AI448"/>
    </row>
    <row r="449" spans="1:35" s="3" customFormat="1" ht="15.75" customHeight="1" x14ac:dyDescent="0.25">
      <c r="A449" s="18" t="s">
        <v>478</v>
      </c>
      <c r="B449" s="17" t="s">
        <v>277</v>
      </c>
      <c r="C449" s="20">
        <v>0</v>
      </c>
      <c r="D449" s="20">
        <v>0</v>
      </c>
      <c r="E449" s="20">
        <v>0</v>
      </c>
      <c r="F449" s="20">
        <f>IFERROR(AVERAGE(C449:E449),0)</f>
        <v>0</v>
      </c>
      <c r="G449" s="20">
        <v>0</v>
      </c>
      <c r="H449" s="20">
        <f>7.86/7.58</f>
        <v>1.0369393139841689</v>
      </c>
      <c r="I449" s="20">
        <f>F449*G449*H449/1000</f>
        <v>0</v>
      </c>
      <c r="J449"/>
      <c r="K449"/>
      <c r="L449"/>
      <c r="M449"/>
      <c r="N449"/>
      <c r="O449"/>
      <c r="P449"/>
      <c r="Q449"/>
      <c r="R449"/>
      <c r="S449"/>
      <c r="T449"/>
      <c r="U449"/>
      <c r="V449"/>
      <c r="W449"/>
      <c r="X449"/>
      <c r="Y449"/>
      <c r="Z449"/>
      <c r="AA449"/>
      <c r="AB449"/>
      <c r="AC449"/>
      <c r="AD449"/>
      <c r="AE449"/>
      <c r="AF449"/>
      <c r="AG449"/>
      <c r="AH449"/>
      <c r="AI449"/>
    </row>
    <row r="450" spans="1:35" s="3" customFormat="1" ht="15.75" customHeight="1" x14ac:dyDescent="0.25">
      <c r="A450" s="18" t="s">
        <v>479</v>
      </c>
      <c r="B450" s="17" t="s">
        <v>279</v>
      </c>
      <c r="C450" s="20">
        <v>0</v>
      </c>
      <c r="D450" s="20">
        <v>0</v>
      </c>
      <c r="E450" s="20">
        <v>0</v>
      </c>
      <c r="F450" s="20">
        <f>IFERROR(AVERAGE(C450:E450),0)</f>
        <v>0</v>
      </c>
      <c r="G450" s="20">
        <v>4987.84</v>
      </c>
      <c r="H450" s="20">
        <f>7.86/7.58</f>
        <v>1.0369393139841689</v>
      </c>
      <c r="I450" s="20">
        <f>F450*G450*H450/1000</f>
        <v>0</v>
      </c>
      <c r="J450"/>
      <c r="K450"/>
      <c r="L450"/>
      <c r="M450"/>
      <c r="N450"/>
      <c r="O450"/>
      <c r="P450"/>
      <c r="Q450"/>
      <c r="R450"/>
      <c r="S450"/>
      <c r="T450"/>
      <c r="U450"/>
      <c r="V450"/>
      <c r="W450"/>
      <c r="X450"/>
      <c r="Y450"/>
      <c r="Z450"/>
      <c r="AA450"/>
      <c r="AB450"/>
      <c r="AC450"/>
      <c r="AD450"/>
      <c r="AE450"/>
      <c r="AF450"/>
      <c r="AG450"/>
      <c r="AH450"/>
      <c r="AI450"/>
    </row>
    <row r="451" spans="1:35" s="3" customFormat="1" ht="15.75" customHeight="1" x14ac:dyDescent="0.25">
      <c r="A451" s="18" t="s">
        <v>480</v>
      </c>
      <c r="B451" s="17" t="s">
        <v>347</v>
      </c>
      <c r="C451" s="20">
        <f>C452+C453</f>
        <v>0</v>
      </c>
      <c r="D451" s="20">
        <f t="shared" ref="D451:E451" si="174">D452+D453</f>
        <v>0</v>
      </c>
      <c r="E451" s="20">
        <f t="shared" si="174"/>
        <v>0</v>
      </c>
      <c r="F451" s="20">
        <v>0</v>
      </c>
      <c r="G451" s="20" t="s">
        <v>15</v>
      </c>
      <c r="H451" s="20" t="s">
        <v>15</v>
      </c>
      <c r="I451" s="20">
        <v>0</v>
      </c>
      <c r="J451"/>
      <c r="K451"/>
      <c r="L451"/>
      <c r="M451"/>
      <c r="N451"/>
      <c r="O451"/>
      <c r="P451"/>
      <c r="Q451"/>
      <c r="R451"/>
      <c r="S451"/>
      <c r="T451"/>
      <c r="U451"/>
      <c r="V451"/>
      <c r="W451"/>
      <c r="X451"/>
      <c r="Y451"/>
      <c r="Z451"/>
      <c r="AA451"/>
      <c r="AB451"/>
      <c r="AC451"/>
      <c r="AD451"/>
      <c r="AE451"/>
      <c r="AF451"/>
      <c r="AG451"/>
      <c r="AH451"/>
      <c r="AI451"/>
    </row>
    <row r="452" spans="1:35" s="3" customFormat="1" ht="15.75" customHeight="1" x14ac:dyDescent="0.25">
      <c r="A452" s="18" t="s">
        <v>481</v>
      </c>
      <c r="B452" s="17" t="s">
        <v>277</v>
      </c>
      <c r="C452" s="20">
        <v>0</v>
      </c>
      <c r="D452" s="20">
        <v>0</v>
      </c>
      <c r="E452" s="20">
        <v>0</v>
      </c>
      <c r="F452" s="20">
        <f>IFERROR(AVERAGE(C452:E452),0)</f>
        <v>0</v>
      </c>
      <c r="G452" s="20">
        <v>0</v>
      </c>
      <c r="H452" s="20">
        <f>7.86/7.58</f>
        <v>1.0369393139841689</v>
      </c>
      <c r="I452" s="20">
        <f>F452*G452*H452/1000</f>
        <v>0</v>
      </c>
      <c r="J452"/>
      <c r="K452"/>
      <c r="L452"/>
      <c r="M452"/>
      <c r="N452"/>
      <c r="O452"/>
      <c r="P452"/>
      <c r="Q452"/>
      <c r="R452"/>
      <c r="S452"/>
      <c r="T452"/>
      <c r="U452"/>
      <c r="V452"/>
      <c r="W452"/>
      <c r="X452"/>
      <c r="Y452"/>
      <c r="Z452"/>
      <c r="AA452"/>
      <c r="AB452"/>
      <c r="AC452"/>
      <c r="AD452"/>
      <c r="AE452"/>
      <c r="AF452"/>
      <c r="AG452"/>
      <c r="AH452"/>
      <c r="AI452"/>
    </row>
    <row r="453" spans="1:35" s="3" customFormat="1" ht="15.75" customHeight="1" x14ac:dyDescent="0.25">
      <c r="A453" s="18" t="s">
        <v>482</v>
      </c>
      <c r="B453" s="17" t="s">
        <v>279</v>
      </c>
      <c r="C453" s="20">
        <v>0</v>
      </c>
      <c r="D453" s="20">
        <v>0</v>
      </c>
      <c r="E453" s="20">
        <v>0</v>
      </c>
      <c r="F453" s="20">
        <f>IFERROR(AVERAGE(C453:E453),0)</f>
        <v>0</v>
      </c>
      <c r="G453" s="20">
        <v>4409.33</v>
      </c>
      <c r="H453" s="20">
        <f>7.86/7.58</f>
        <v>1.0369393139841689</v>
      </c>
      <c r="I453" s="20">
        <f>F453*G453*H453/1000</f>
        <v>0</v>
      </c>
      <c r="J453"/>
      <c r="K453"/>
      <c r="L453"/>
      <c r="M453"/>
      <c r="N453"/>
      <c r="O453"/>
      <c r="P453"/>
      <c r="Q453"/>
      <c r="R453"/>
      <c r="S453"/>
      <c r="T453"/>
      <c r="U453"/>
      <c r="V453"/>
      <c r="W453"/>
      <c r="X453"/>
      <c r="Y453"/>
      <c r="Z453"/>
      <c r="AA453"/>
      <c r="AB453"/>
      <c r="AC453"/>
      <c r="AD453"/>
      <c r="AE453"/>
      <c r="AF453"/>
      <c r="AG453"/>
      <c r="AH453"/>
      <c r="AI453"/>
    </row>
    <row r="454" spans="1:35" s="3" customFormat="1" ht="47.25" customHeight="1" x14ac:dyDescent="0.25">
      <c r="A454" s="18" t="s">
        <v>483</v>
      </c>
      <c r="B454" s="17" t="s">
        <v>362</v>
      </c>
      <c r="C454" s="20">
        <f>C455+C458</f>
        <v>0</v>
      </c>
      <c r="D454" s="20">
        <f t="shared" ref="D454:E454" si="175">D455+D458</f>
        <v>0</v>
      </c>
      <c r="E454" s="20">
        <f t="shared" si="175"/>
        <v>0</v>
      </c>
      <c r="F454" s="20">
        <v>0</v>
      </c>
      <c r="G454" s="20" t="s">
        <v>15</v>
      </c>
      <c r="H454" s="20" t="s">
        <v>15</v>
      </c>
      <c r="I454" s="20">
        <v>0</v>
      </c>
      <c r="J454"/>
      <c r="K454"/>
      <c r="L454"/>
      <c r="M454"/>
      <c r="N454"/>
      <c r="O454"/>
      <c r="P454"/>
      <c r="Q454"/>
      <c r="R454"/>
      <c r="S454"/>
      <c r="T454"/>
      <c r="U454"/>
      <c r="V454"/>
      <c r="W454"/>
      <c r="X454"/>
      <c r="Y454"/>
      <c r="Z454"/>
      <c r="AA454"/>
      <c r="AB454"/>
      <c r="AC454"/>
      <c r="AD454"/>
      <c r="AE454"/>
      <c r="AF454"/>
      <c r="AG454"/>
      <c r="AH454"/>
      <c r="AI454"/>
    </row>
    <row r="455" spans="1:35" s="3" customFormat="1" ht="15.75" customHeight="1" x14ac:dyDescent="0.25">
      <c r="A455" s="18" t="s">
        <v>484</v>
      </c>
      <c r="B455" s="17" t="s">
        <v>339</v>
      </c>
      <c r="C455" s="20">
        <f>C456+C457</f>
        <v>0</v>
      </c>
      <c r="D455" s="20">
        <f t="shared" ref="D455:E455" si="176">D456+D457</f>
        <v>0</v>
      </c>
      <c r="E455" s="20">
        <f t="shared" si="176"/>
        <v>0</v>
      </c>
      <c r="F455" s="20">
        <v>0</v>
      </c>
      <c r="G455" s="20" t="s">
        <v>15</v>
      </c>
      <c r="H455" s="20" t="s">
        <v>15</v>
      </c>
      <c r="I455" s="20">
        <v>0</v>
      </c>
      <c r="J455"/>
      <c r="K455"/>
      <c r="L455"/>
      <c r="M455"/>
      <c r="N455"/>
      <c r="O455"/>
      <c r="P455"/>
      <c r="Q455"/>
      <c r="R455"/>
      <c r="S455"/>
      <c r="T455"/>
      <c r="U455"/>
      <c r="V455"/>
      <c r="W455"/>
      <c r="X455"/>
      <c r="Y455"/>
      <c r="Z455"/>
      <c r="AA455"/>
      <c r="AB455"/>
      <c r="AC455"/>
      <c r="AD455"/>
      <c r="AE455"/>
      <c r="AF455"/>
      <c r="AG455"/>
      <c r="AH455"/>
      <c r="AI455"/>
    </row>
    <row r="456" spans="1:35" s="3" customFormat="1" ht="15.75" customHeight="1" x14ac:dyDescent="0.25">
      <c r="A456" s="18" t="s">
        <v>485</v>
      </c>
      <c r="B456" s="17" t="s">
        <v>277</v>
      </c>
      <c r="C456" s="20">
        <v>0</v>
      </c>
      <c r="D456" s="20">
        <v>0</v>
      </c>
      <c r="E456" s="20">
        <v>0</v>
      </c>
      <c r="F456" s="20">
        <f>IFERROR(AVERAGE(C456:E456),0)</f>
        <v>0</v>
      </c>
      <c r="G456" s="20">
        <v>8869.58</v>
      </c>
      <c r="H456" s="20">
        <f>7.86/7.58</f>
        <v>1.0369393139841689</v>
      </c>
      <c r="I456" s="20">
        <f>F456*G456*H456/1000</f>
        <v>0</v>
      </c>
      <c r="J456"/>
      <c r="K456"/>
      <c r="L456"/>
      <c r="M456"/>
      <c r="N456"/>
      <c r="O456"/>
      <c r="P456"/>
      <c r="Q456"/>
      <c r="R456"/>
      <c r="S456"/>
      <c r="T456"/>
      <c r="U456"/>
      <c r="V456"/>
      <c r="W456"/>
      <c r="X456"/>
      <c r="Y456"/>
      <c r="Z456"/>
      <c r="AA456"/>
      <c r="AB456"/>
      <c r="AC456"/>
      <c r="AD456"/>
      <c r="AE456"/>
      <c r="AF456"/>
      <c r="AG456"/>
      <c r="AH456"/>
      <c r="AI456"/>
    </row>
    <row r="457" spans="1:35" s="3" customFormat="1" ht="15.75" customHeight="1" x14ac:dyDescent="0.25">
      <c r="A457" s="18" t="s">
        <v>486</v>
      </c>
      <c r="B457" s="17" t="s">
        <v>279</v>
      </c>
      <c r="C457" s="20">
        <v>0</v>
      </c>
      <c r="D457" s="20">
        <v>0</v>
      </c>
      <c r="E457" s="20">
        <v>0</v>
      </c>
      <c r="F457" s="20">
        <f>IFERROR(AVERAGE(C457:E457),0)</f>
        <v>0</v>
      </c>
      <c r="G457" s="20">
        <v>7241.97</v>
      </c>
      <c r="H457" s="20">
        <f>7.86/7.58</f>
        <v>1.0369393139841689</v>
      </c>
      <c r="I457" s="20">
        <f>F457*G457*H457/1000</f>
        <v>0</v>
      </c>
      <c r="J457"/>
      <c r="K457"/>
      <c r="L457"/>
      <c r="M457"/>
      <c r="N457"/>
      <c r="O457"/>
      <c r="P457"/>
      <c r="Q457"/>
      <c r="R457"/>
      <c r="S457"/>
      <c r="T457"/>
      <c r="U457"/>
      <c r="V457"/>
      <c r="W457"/>
      <c r="X457"/>
      <c r="Y457"/>
      <c r="Z457"/>
      <c r="AA457"/>
      <c r="AB457"/>
      <c r="AC457"/>
      <c r="AD457"/>
      <c r="AE457"/>
      <c r="AF457"/>
      <c r="AG457"/>
      <c r="AH457"/>
      <c r="AI457"/>
    </row>
    <row r="458" spans="1:35" s="3" customFormat="1" ht="15.75" customHeight="1" x14ac:dyDescent="0.25">
      <c r="A458" s="18" t="s">
        <v>487</v>
      </c>
      <c r="B458" s="17" t="s">
        <v>370</v>
      </c>
      <c r="C458" s="20">
        <f>C459+C460</f>
        <v>0</v>
      </c>
      <c r="D458" s="20">
        <f t="shared" ref="D458:E458" si="177">D459+D460</f>
        <v>0</v>
      </c>
      <c r="E458" s="20">
        <f t="shared" si="177"/>
        <v>0</v>
      </c>
      <c r="F458" s="20">
        <v>0</v>
      </c>
      <c r="G458" s="20" t="s">
        <v>15</v>
      </c>
      <c r="H458" s="20" t="s">
        <v>15</v>
      </c>
      <c r="I458" s="20">
        <v>0</v>
      </c>
      <c r="J458"/>
      <c r="K458"/>
      <c r="L458"/>
      <c r="M458"/>
      <c r="N458"/>
      <c r="O458"/>
      <c r="P458"/>
      <c r="Q458"/>
      <c r="R458"/>
      <c r="S458"/>
      <c r="T458"/>
      <c r="U458"/>
      <c r="V458"/>
      <c r="W458"/>
      <c r="X458"/>
      <c r="Y458"/>
      <c r="Z458"/>
      <c r="AA458"/>
      <c r="AB458"/>
      <c r="AC458"/>
      <c r="AD458"/>
      <c r="AE458"/>
      <c r="AF458"/>
      <c r="AG458"/>
      <c r="AH458"/>
      <c r="AI458"/>
    </row>
    <row r="459" spans="1:35" s="3" customFormat="1" ht="15.75" customHeight="1" x14ac:dyDescent="0.25">
      <c r="A459" s="18" t="s">
        <v>488</v>
      </c>
      <c r="B459" s="17" t="s">
        <v>277</v>
      </c>
      <c r="C459" s="20">
        <v>0</v>
      </c>
      <c r="D459" s="20">
        <v>0</v>
      </c>
      <c r="E459" s="20">
        <v>0</v>
      </c>
      <c r="F459" s="20">
        <f>IFERROR(AVERAGE(C459:E459),0)</f>
        <v>0</v>
      </c>
      <c r="G459" s="20">
        <v>0</v>
      </c>
      <c r="H459" s="20">
        <f>7.86/7.58</f>
        <v>1.0369393139841689</v>
      </c>
      <c r="I459" s="20">
        <f>F459*G459*H459/1000</f>
        <v>0</v>
      </c>
      <c r="J459"/>
      <c r="K459"/>
      <c r="L459"/>
      <c r="M459"/>
      <c r="N459"/>
      <c r="O459"/>
      <c r="P459"/>
      <c r="Q459"/>
      <c r="R459"/>
      <c r="S459"/>
      <c r="T459"/>
      <c r="U459"/>
      <c r="V459"/>
      <c r="W459"/>
      <c r="X459"/>
      <c r="Y459"/>
      <c r="Z459"/>
      <c r="AA459"/>
      <c r="AB459"/>
      <c r="AC459"/>
      <c r="AD459"/>
      <c r="AE459"/>
      <c r="AF459"/>
      <c r="AG459"/>
      <c r="AH459"/>
      <c r="AI459"/>
    </row>
    <row r="460" spans="1:35" s="3" customFormat="1" ht="15.75" customHeight="1" x14ac:dyDescent="0.25">
      <c r="A460" s="18" t="s">
        <v>489</v>
      </c>
      <c r="B460" s="17" t="s">
        <v>279</v>
      </c>
      <c r="C460" s="20">
        <v>0</v>
      </c>
      <c r="D460" s="20">
        <v>0</v>
      </c>
      <c r="E460" s="20">
        <v>0</v>
      </c>
      <c r="F460" s="20">
        <f>IFERROR(AVERAGE(C460:E460),0)</f>
        <v>0</v>
      </c>
      <c r="G460" s="20">
        <v>0</v>
      </c>
      <c r="H460" s="20">
        <f>7.86/7.58</f>
        <v>1.0369393139841689</v>
      </c>
      <c r="I460" s="20">
        <f>F460*G460*H460/1000</f>
        <v>0</v>
      </c>
      <c r="J460"/>
      <c r="K460"/>
      <c r="L460"/>
      <c r="M460"/>
      <c r="N460"/>
      <c r="O460"/>
      <c r="P460"/>
      <c r="Q460"/>
      <c r="R460"/>
      <c r="S460"/>
      <c r="T460"/>
      <c r="U460"/>
      <c r="V460"/>
      <c r="W460"/>
      <c r="X460"/>
      <c r="Y460"/>
      <c r="Z460"/>
      <c r="AA460"/>
      <c r="AB460"/>
      <c r="AC460"/>
      <c r="AD460"/>
      <c r="AE460"/>
      <c r="AF460"/>
      <c r="AG460"/>
      <c r="AH460"/>
      <c r="AI460"/>
    </row>
    <row r="461" spans="1:35" s="3" customFormat="1" ht="31.5" customHeight="1" x14ac:dyDescent="0.25">
      <c r="A461" s="18" t="s">
        <v>493</v>
      </c>
      <c r="B461" s="17" t="s">
        <v>374</v>
      </c>
      <c r="C461" s="20">
        <f>C462+C465</f>
        <v>0</v>
      </c>
      <c r="D461" s="20">
        <f t="shared" ref="D461:E461" si="178">D462+D465</f>
        <v>0</v>
      </c>
      <c r="E461" s="20">
        <f t="shared" si="178"/>
        <v>697.5</v>
      </c>
      <c r="F461" s="20">
        <v>0</v>
      </c>
      <c r="G461" s="20" t="s">
        <v>15</v>
      </c>
      <c r="H461" s="20" t="s">
        <v>15</v>
      </c>
      <c r="I461" s="20">
        <v>0</v>
      </c>
      <c r="J461"/>
      <c r="K461"/>
      <c r="L461"/>
      <c r="M461"/>
      <c r="N461"/>
      <c r="O461"/>
      <c r="P461"/>
      <c r="Q461"/>
      <c r="R461"/>
      <c r="S461"/>
      <c r="T461"/>
      <c r="U461"/>
      <c r="V461"/>
      <c r="W461"/>
      <c r="X461"/>
      <c r="Y461"/>
      <c r="Z461"/>
      <c r="AA461"/>
      <c r="AB461"/>
      <c r="AC461"/>
      <c r="AD461"/>
      <c r="AE461"/>
      <c r="AF461"/>
      <c r="AG461"/>
      <c r="AH461"/>
      <c r="AI461"/>
    </row>
    <row r="462" spans="1:35" s="3" customFormat="1" ht="31.5" customHeight="1" x14ac:dyDescent="0.25">
      <c r="A462" s="18" t="s">
        <v>494</v>
      </c>
      <c r="B462" s="17" t="s">
        <v>339</v>
      </c>
      <c r="C462" s="20">
        <f>C463+C464</f>
        <v>0</v>
      </c>
      <c r="D462" s="20">
        <f t="shared" ref="D462:E462" si="179">D463+D464</f>
        <v>0</v>
      </c>
      <c r="E462" s="20">
        <f t="shared" si="179"/>
        <v>0</v>
      </c>
      <c r="F462" s="20">
        <v>0</v>
      </c>
      <c r="G462" s="20" t="s">
        <v>15</v>
      </c>
      <c r="H462" s="20" t="s">
        <v>15</v>
      </c>
      <c r="I462" s="20">
        <v>0</v>
      </c>
      <c r="J462"/>
      <c r="K462"/>
      <c r="L462"/>
      <c r="M462"/>
      <c r="N462"/>
      <c r="O462"/>
      <c r="P462"/>
      <c r="Q462"/>
      <c r="R462"/>
      <c r="S462"/>
      <c r="T462"/>
      <c r="U462"/>
      <c r="V462"/>
      <c r="W462"/>
      <c r="X462"/>
      <c r="Y462"/>
      <c r="Z462"/>
      <c r="AA462"/>
      <c r="AB462"/>
      <c r="AC462"/>
      <c r="AD462"/>
      <c r="AE462"/>
      <c r="AF462"/>
      <c r="AG462"/>
      <c r="AH462"/>
      <c r="AI462"/>
    </row>
    <row r="463" spans="1:35" s="3" customFormat="1" ht="15.75" customHeight="1" x14ac:dyDescent="0.25">
      <c r="A463" s="18" t="s">
        <v>495</v>
      </c>
      <c r="B463" s="17" t="s">
        <v>277</v>
      </c>
      <c r="C463" s="20">
        <v>0</v>
      </c>
      <c r="D463" s="20">
        <v>0</v>
      </c>
      <c r="E463" s="20">
        <v>0</v>
      </c>
      <c r="F463" s="20">
        <f>IFERROR(AVERAGE(C463:E463),0)</f>
        <v>0</v>
      </c>
      <c r="G463" s="20">
        <v>2521.4699999999998</v>
      </c>
      <c r="H463" s="20">
        <f>7.86/7.58</f>
        <v>1.0369393139841689</v>
      </c>
      <c r="I463" s="20">
        <f>F463*G463*H463/1000</f>
        <v>0</v>
      </c>
      <c r="J463"/>
      <c r="K463"/>
      <c r="L463"/>
      <c r="M463"/>
      <c r="N463"/>
      <c r="O463"/>
      <c r="P463"/>
      <c r="Q463"/>
      <c r="R463"/>
      <c r="S463"/>
      <c r="T463"/>
      <c r="U463"/>
      <c r="V463"/>
      <c r="W463"/>
      <c r="X463"/>
      <c r="Y463"/>
      <c r="Z463"/>
      <c r="AA463"/>
      <c r="AB463"/>
      <c r="AC463"/>
      <c r="AD463"/>
      <c r="AE463"/>
      <c r="AF463"/>
      <c r="AG463"/>
      <c r="AH463"/>
      <c r="AI463"/>
    </row>
    <row r="464" spans="1:35" s="3" customFormat="1" ht="15.75" customHeight="1" x14ac:dyDescent="0.25">
      <c r="A464" s="18" t="s">
        <v>496</v>
      </c>
      <c r="B464" s="17" t="s">
        <v>279</v>
      </c>
      <c r="C464" s="20">
        <v>0</v>
      </c>
      <c r="D464" s="20">
        <v>0</v>
      </c>
      <c r="E464" s="20">
        <v>0</v>
      </c>
      <c r="F464" s="20">
        <f>IFERROR(AVERAGE(C464:E464),0)</f>
        <v>0</v>
      </c>
      <c r="G464" s="20">
        <v>0</v>
      </c>
      <c r="H464" s="20">
        <f>7.86/7.58</f>
        <v>1.0369393139841689</v>
      </c>
      <c r="I464" s="20">
        <f>F464*G464*H464/1000</f>
        <v>0</v>
      </c>
      <c r="J464"/>
      <c r="K464"/>
      <c r="L464"/>
      <c r="M464"/>
      <c r="N464"/>
      <c r="O464"/>
      <c r="P464"/>
      <c r="Q464"/>
      <c r="R464"/>
      <c r="S464"/>
      <c r="T464"/>
      <c r="U464"/>
      <c r="V464"/>
      <c r="W464"/>
      <c r="X464"/>
      <c r="Y464"/>
      <c r="Z464"/>
      <c r="AA464"/>
      <c r="AB464"/>
      <c r="AC464"/>
      <c r="AD464"/>
      <c r="AE464"/>
      <c r="AF464"/>
      <c r="AG464"/>
      <c r="AH464"/>
      <c r="AI464"/>
    </row>
    <row r="465" spans="1:35" s="3" customFormat="1" ht="15.75" customHeight="1" x14ac:dyDescent="0.25">
      <c r="A465" s="18" t="s">
        <v>497</v>
      </c>
      <c r="B465" s="17" t="s">
        <v>370</v>
      </c>
      <c r="C465" s="20">
        <f>C466+C467</f>
        <v>0</v>
      </c>
      <c r="D465" s="20">
        <f t="shared" ref="D465:E465" si="180">D466+D467</f>
        <v>0</v>
      </c>
      <c r="E465" s="20">
        <f t="shared" si="180"/>
        <v>697.5</v>
      </c>
      <c r="F465" s="20">
        <v>0</v>
      </c>
      <c r="G465" s="20" t="s">
        <v>15</v>
      </c>
      <c r="H465" s="20" t="s">
        <v>15</v>
      </c>
      <c r="I465" s="20">
        <v>0</v>
      </c>
      <c r="J465"/>
      <c r="K465"/>
      <c r="L465"/>
      <c r="M465"/>
      <c r="N465"/>
      <c r="O465"/>
      <c r="P465"/>
      <c r="Q465"/>
      <c r="R465"/>
      <c r="S465"/>
      <c r="T465"/>
      <c r="U465"/>
      <c r="V465"/>
      <c r="W465"/>
      <c r="X465"/>
      <c r="Y465"/>
      <c r="Z465"/>
      <c r="AA465"/>
      <c r="AB465"/>
      <c r="AC465"/>
      <c r="AD465"/>
      <c r="AE465"/>
      <c r="AF465"/>
      <c r="AG465"/>
      <c r="AH465"/>
      <c r="AI465"/>
    </row>
    <row r="466" spans="1:35" s="3" customFormat="1" ht="15.75" customHeight="1" x14ac:dyDescent="0.25">
      <c r="A466" s="18" t="s">
        <v>498</v>
      </c>
      <c r="B466" s="17" t="s">
        <v>277</v>
      </c>
      <c r="C466" s="20">
        <v>0</v>
      </c>
      <c r="D466" s="20">
        <v>0</v>
      </c>
      <c r="E466" s="20">
        <v>697.5</v>
      </c>
      <c r="F466" s="20">
        <f>IFERROR(AVERAGE(C466:E466),0)</f>
        <v>232.5</v>
      </c>
      <c r="G466" s="20">
        <v>4969.3500000000004</v>
      </c>
      <c r="H466" s="20">
        <f>7.86/7.58</f>
        <v>1.0369393139841689</v>
      </c>
      <c r="I466" s="20">
        <f>F466*G466*H466/1000</f>
        <v>1198.052593337731</v>
      </c>
      <c r="J466"/>
      <c r="K466"/>
      <c r="L466"/>
      <c r="M466"/>
      <c r="N466"/>
      <c r="O466"/>
      <c r="P466"/>
      <c r="Q466"/>
      <c r="R466"/>
      <c r="S466"/>
      <c r="T466"/>
      <c r="U466"/>
      <c r="V466"/>
      <c r="W466"/>
      <c r="X466"/>
      <c r="Y466"/>
      <c r="Z466"/>
      <c r="AA466"/>
      <c r="AB466"/>
      <c r="AC466"/>
      <c r="AD466"/>
      <c r="AE466"/>
      <c r="AF466"/>
      <c r="AG466"/>
      <c r="AH466"/>
      <c r="AI466"/>
    </row>
    <row r="467" spans="1:35" s="3" customFormat="1" ht="15.75" customHeight="1" x14ac:dyDescent="0.25">
      <c r="A467" s="18" t="s">
        <v>499</v>
      </c>
      <c r="B467" s="17" t="s">
        <v>279</v>
      </c>
      <c r="C467" s="20">
        <v>0</v>
      </c>
      <c r="D467" s="20">
        <v>0</v>
      </c>
      <c r="E467" s="20">
        <v>0</v>
      </c>
      <c r="F467" s="20">
        <f>IFERROR(AVERAGE(C467:E467),0)</f>
        <v>0</v>
      </c>
      <c r="G467" s="20">
        <v>0</v>
      </c>
      <c r="H467" s="20">
        <f>7.86/7.58</f>
        <v>1.0369393139841689</v>
      </c>
      <c r="I467" s="20">
        <f>F467*G467*H467/1000</f>
        <v>0</v>
      </c>
      <c r="J467"/>
      <c r="K467"/>
      <c r="L467"/>
      <c r="M467"/>
      <c r="N467"/>
      <c r="O467"/>
      <c r="P467"/>
      <c r="Q467"/>
      <c r="R467"/>
      <c r="S467"/>
      <c r="T467"/>
      <c r="U467"/>
      <c r="V467"/>
      <c r="W467"/>
      <c r="X467"/>
      <c r="Y467"/>
      <c r="Z467"/>
      <c r="AA467"/>
      <c r="AB467"/>
      <c r="AC467"/>
      <c r="AD467"/>
      <c r="AE467"/>
      <c r="AF467"/>
      <c r="AG467"/>
      <c r="AH467"/>
      <c r="AI467"/>
    </row>
    <row r="468" spans="1:35" s="3" customFormat="1" ht="15.75" customHeight="1" x14ac:dyDescent="0.25">
      <c r="A468" s="18" t="s">
        <v>503</v>
      </c>
      <c r="B468" s="17" t="s">
        <v>379</v>
      </c>
      <c r="C468" s="20">
        <f>C469+C472</f>
        <v>0</v>
      </c>
      <c r="D468" s="20">
        <f t="shared" ref="D468:E468" si="181">D469+D472</f>
        <v>0</v>
      </c>
      <c r="E468" s="20">
        <f t="shared" si="181"/>
        <v>930</v>
      </c>
      <c r="F468" s="20">
        <v>0</v>
      </c>
      <c r="G468" s="20" t="s">
        <v>15</v>
      </c>
      <c r="H468" s="20" t="s">
        <v>15</v>
      </c>
      <c r="I468" s="20">
        <v>0</v>
      </c>
      <c r="J468"/>
      <c r="K468"/>
      <c r="L468"/>
      <c r="M468"/>
      <c r="N468"/>
      <c r="O468"/>
      <c r="P468"/>
      <c r="Q468"/>
      <c r="R468"/>
      <c r="S468"/>
      <c r="T468"/>
      <c r="U468"/>
      <c r="V468"/>
      <c r="W468"/>
      <c r="X468"/>
      <c r="Y468"/>
      <c r="Z468"/>
      <c r="AA468"/>
      <c r="AB468"/>
      <c r="AC468"/>
      <c r="AD468"/>
      <c r="AE468"/>
      <c r="AF468"/>
      <c r="AG468"/>
      <c r="AH468"/>
      <c r="AI468"/>
    </row>
    <row r="469" spans="1:35" s="3" customFormat="1" ht="15.75" customHeight="1" x14ac:dyDescent="0.25">
      <c r="A469" s="18" t="s">
        <v>504</v>
      </c>
      <c r="B469" s="17" t="s">
        <v>339</v>
      </c>
      <c r="C469" s="20">
        <f>C470+C471</f>
        <v>0</v>
      </c>
      <c r="D469" s="20">
        <f t="shared" ref="D469:E469" si="182">D470+D471</f>
        <v>0</v>
      </c>
      <c r="E469" s="20">
        <f t="shared" si="182"/>
        <v>930</v>
      </c>
      <c r="F469" s="20">
        <v>0</v>
      </c>
      <c r="G469" s="20" t="s">
        <v>15</v>
      </c>
      <c r="H469" s="20" t="s">
        <v>15</v>
      </c>
      <c r="I469" s="20">
        <v>0</v>
      </c>
      <c r="J469"/>
      <c r="K469"/>
      <c r="L469"/>
      <c r="M469"/>
      <c r="N469"/>
      <c r="O469"/>
      <c r="P469"/>
      <c r="Q469"/>
      <c r="R469"/>
      <c r="S469"/>
      <c r="T469"/>
      <c r="U469"/>
      <c r="V469"/>
      <c r="W469"/>
      <c r="X469"/>
      <c r="Y469"/>
      <c r="Z469"/>
      <c r="AA469"/>
      <c r="AB469"/>
      <c r="AC469"/>
      <c r="AD469"/>
      <c r="AE469"/>
      <c r="AF469"/>
      <c r="AG469"/>
      <c r="AH469"/>
      <c r="AI469"/>
    </row>
    <row r="470" spans="1:35" s="3" customFormat="1" ht="15.75" customHeight="1" x14ac:dyDescent="0.25">
      <c r="A470" s="18" t="s">
        <v>505</v>
      </c>
      <c r="B470" s="17" t="s">
        <v>277</v>
      </c>
      <c r="C470" s="20">
        <v>0</v>
      </c>
      <c r="D470" s="20">
        <v>0</v>
      </c>
      <c r="E470" s="20">
        <v>0</v>
      </c>
      <c r="F470" s="20">
        <f>IFERROR(AVERAGE(C470:E470),0)</f>
        <v>0</v>
      </c>
      <c r="G470" s="20">
        <v>0</v>
      </c>
      <c r="H470" s="20">
        <f>7.86/7.58</f>
        <v>1.0369393139841689</v>
      </c>
      <c r="I470" s="20">
        <f>F470*G470*H470/1000</f>
        <v>0</v>
      </c>
      <c r="J470"/>
      <c r="K470"/>
      <c r="L470"/>
      <c r="M470"/>
      <c r="N470"/>
      <c r="O470"/>
      <c r="P470"/>
      <c r="Q470"/>
      <c r="R470"/>
      <c r="S470"/>
      <c r="T470"/>
      <c r="U470"/>
      <c r="V470"/>
      <c r="W470"/>
      <c r="X470"/>
      <c r="Y470"/>
      <c r="Z470"/>
      <c r="AA470"/>
      <c r="AB470"/>
      <c r="AC470"/>
      <c r="AD470"/>
      <c r="AE470"/>
      <c r="AF470"/>
      <c r="AG470"/>
      <c r="AH470"/>
      <c r="AI470"/>
    </row>
    <row r="471" spans="1:35" s="3" customFormat="1" ht="15.75" customHeight="1" x14ac:dyDescent="0.25">
      <c r="A471" s="18" t="s">
        <v>506</v>
      </c>
      <c r="B471" s="17" t="s">
        <v>279</v>
      </c>
      <c r="C471" s="20">
        <v>0</v>
      </c>
      <c r="D471" s="20">
        <v>0</v>
      </c>
      <c r="E471" s="20">
        <v>930</v>
      </c>
      <c r="F471" s="20">
        <f>IFERROR(AVERAGE(C471:E471),0)</f>
        <v>310</v>
      </c>
      <c r="G471" s="20">
        <v>0</v>
      </c>
      <c r="H471" s="20">
        <f>7.86/7.58</f>
        <v>1.0369393139841689</v>
      </c>
      <c r="I471" s="20">
        <f>F471*G471*H471/1000</f>
        <v>0</v>
      </c>
      <c r="J471"/>
      <c r="K471"/>
      <c r="L471"/>
      <c r="M471"/>
      <c r="N471"/>
      <c r="O471"/>
      <c r="P471"/>
      <c r="Q471"/>
      <c r="R471"/>
      <c r="S471"/>
      <c r="T471"/>
      <c r="U471"/>
      <c r="V471"/>
      <c r="W471"/>
      <c r="X471"/>
      <c r="Y471"/>
      <c r="Z471"/>
      <c r="AA471"/>
      <c r="AB471"/>
      <c r="AC471"/>
      <c r="AD471"/>
      <c r="AE471"/>
      <c r="AF471"/>
      <c r="AG471"/>
      <c r="AH471"/>
      <c r="AI471"/>
    </row>
    <row r="472" spans="1:35" s="3" customFormat="1" ht="15.75" customHeight="1" x14ac:dyDescent="0.25">
      <c r="A472" s="18" t="s">
        <v>514</v>
      </c>
      <c r="B472" s="17" t="s">
        <v>370</v>
      </c>
      <c r="C472" s="20">
        <f>C473+C474</f>
        <v>0</v>
      </c>
      <c r="D472" s="20">
        <f t="shared" ref="D472:E472" si="183">D473+D474</f>
        <v>0</v>
      </c>
      <c r="E472" s="20">
        <f t="shared" si="183"/>
        <v>0</v>
      </c>
      <c r="F472" s="20">
        <v>0</v>
      </c>
      <c r="G472" s="20" t="s">
        <v>15</v>
      </c>
      <c r="H472" s="20" t="s">
        <v>15</v>
      </c>
      <c r="I472" s="20">
        <v>0</v>
      </c>
      <c r="J472"/>
      <c r="K472"/>
      <c r="L472"/>
      <c r="M472"/>
      <c r="N472"/>
      <c r="O472"/>
      <c r="P472"/>
      <c r="Q472"/>
      <c r="R472"/>
      <c r="S472"/>
      <c r="T472"/>
      <c r="U472"/>
      <c r="V472"/>
      <c r="W472"/>
      <c r="X472"/>
      <c r="Y472"/>
      <c r="Z472"/>
      <c r="AA472"/>
      <c r="AB472"/>
      <c r="AC472"/>
      <c r="AD472"/>
      <c r="AE472"/>
      <c r="AF472"/>
      <c r="AG472"/>
      <c r="AH472"/>
      <c r="AI472"/>
    </row>
    <row r="473" spans="1:35" s="3" customFormat="1" ht="15.75" customHeight="1" x14ac:dyDescent="0.25">
      <c r="A473" s="18" t="s">
        <v>515</v>
      </c>
      <c r="B473" s="17" t="s">
        <v>277</v>
      </c>
      <c r="C473" s="20">
        <v>0</v>
      </c>
      <c r="D473" s="20">
        <v>0</v>
      </c>
      <c r="E473" s="20">
        <v>0</v>
      </c>
      <c r="F473" s="20">
        <f>IFERROR(AVERAGE(C473:E473),0)</f>
        <v>0</v>
      </c>
      <c r="G473" s="20">
        <v>3779.01</v>
      </c>
      <c r="H473" s="20">
        <f>7.86/7.58</f>
        <v>1.0369393139841689</v>
      </c>
      <c r="I473" s="20">
        <f>F473*G473*H473/1000</f>
        <v>0</v>
      </c>
      <c r="J473"/>
      <c r="K473"/>
      <c r="L473"/>
      <c r="M473"/>
      <c r="N473"/>
      <c r="O473"/>
      <c r="P473"/>
      <c r="Q473"/>
      <c r="R473"/>
      <c r="S473"/>
      <c r="T473"/>
      <c r="U473"/>
      <c r="V473"/>
      <c r="W473"/>
      <c r="X473"/>
      <c r="Y473"/>
      <c r="Z473"/>
      <c r="AA473"/>
      <c r="AB473"/>
      <c r="AC473"/>
      <c r="AD473"/>
      <c r="AE473"/>
      <c r="AF473"/>
      <c r="AG473"/>
      <c r="AH473"/>
      <c r="AI473"/>
    </row>
    <row r="474" spans="1:35" s="3" customFormat="1" ht="15.75" customHeight="1" x14ac:dyDescent="0.25">
      <c r="A474" s="18" t="s">
        <v>516</v>
      </c>
      <c r="B474" s="17" t="s">
        <v>279</v>
      </c>
      <c r="C474" s="20">
        <v>0</v>
      </c>
      <c r="D474" s="20">
        <v>0</v>
      </c>
      <c r="E474" s="20">
        <v>0</v>
      </c>
      <c r="F474" s="20">
        <f>IFERROR(AVERAGE(C474:E474),0)</f>
        <v>0</v>
      </c>
      <c r="G474" s="20">
        <v>0</v>
      </c>
      <c r="H474" s="20">
        <f>7.86/7.58</f>
        <v>1.0369393139841689</v>
      </c>
      <c r="I474" s="20">
        <f>F474*G474*H474/1000</f>
        <v>0</v>
      </c>
      <c r="J474"/>
      <c r="K474"/>
      <c r="L474"/>
      <c r="M474"/>
      <c r="N474"/>
      <c r="O474"/>
      <c r="P474"/>
      <c r="Q474"/>
      <c r="R474"/>
      <c r="S474"/>
      <c r="T474"/>
      <c r="U474"/>
      <c r="V474"/>
      <c r="W474"/>
      <c r="X474"/>
      <c r="Y474"/>
      <c r="Z474"/>
      <c r="AA474"/>
      <c r="AB474"/>
      <c r="AC474"/>
      <c r="AD474"/>
      <c r="AE474"/>
      <c r="AF474"/>
      <c r="AG474"/>
      <c r="AH474"/>
      <c r="AI474"/>
    </row>
    <row r="475" spans="1:35" s="3" customFormat="1" ht="15.75" customHeight="1" x14ac:dyDescent="0.25">
      <c r="A475" s="18" t="s">
        <v>507</v>
      </c>
      <c r="B475" s="17" t="s">
        <v>414</v>
      </c>
      <c r="C475" s="20">
        <f>C476</f>
        <v>0</v>
      </c>
      <c r="D475" s="20">
        <f t="shared" ref="D475:E475" si="184">D476</f>
        <v>0</v>
      </c>
      <c r="E475" s="20">
        <f t="shared" si="184"/>
        <v>0</v>
      </c>
      <c r="F475" s="20">
        <v>0</v>
      </c>
      <c r="G475" s="20" t="s">
        <v>15</v>
      </c>
      <c r="H475" s="20" t="s">
        <v>15</v>
      </c>
      <c r="I475" s="20">
        <v>0</v>
      </c>
      <c r="J475"/>
      <c r="K475"/>
      <c r="L475"/>
      <c r="M475"/>
      <c r="N475"/>
      <c r="O475"/>
      <c r="P475"/>
      <c r="Q475"/>
      <c r="R475"/>
      <c r="S475"/>
      <c r="T475"/>
      <c r="U475"/>
      <c r="V475"/>
      <c r="W475"/>
      <c r="X475"/>
      <c r="Y475"/>
      <c r="Z475"/>
      <c r="AA475"/>
      <c r="AB475"/>
      <c r="AC475"/>
      <c r="AD475"/>
      <c r="AE475"/>
      <c r="AF475"/>
      <c r="AG475"/>
      <c r="AH475"/>
      <c r="AI475"/>
    </row>
    <row r="476" spans="1:35" s="3" customFormat="1" ht="15.75" customHeight="1" x14ac:dyDescent="0.25">
      <c r="A476" s="18" t="s">
        <v>508</v>
      </c>
      <c r="B476" s="17" t="s">
        <v>370</v>
      </c>
      <c r="C476" s="20">
        <f>C477+C478</f>
        <v>0</v>
      </c>
      <c r="D476" s="20">
        <f t="shared" ref="D476:E476" si="185">D477+D478</f>
        <v>0</v>
      </c>
      <c r="E476" s="20">
        <f t="shared" si="185"/>
        <v>0</v>
      </c>
      <c r="F476" s="20">
        <v>0</v>
      </c>
      <c r="G476" s="20" t="s">
        <v>15</v>
      </c>
      <c r="H476" s="20" t="s">
        <v>15</v>
      </c>
      <c r="I476" s="20">
        <v>0</v>
      </c>
      <c r="J476"/>
      <c r="K476"/>
      <c r="L476"/>
      <c r="M476"/>
      <c r="N476"/>
      <c r="O476"/>
      <c r="P476"/>
      <c r="Q476"/>
      <c r="R476"/>
      <c r="S476"/>
      <c r="T476"/>
      <c r="U476"/>
      <c r="V476"/>
      <c r="W476"/>
      <c r="X476"/>
      <c r="Y476"/>
      <c r="Z476"/>
      <c r="AA476"/>
      <c r="AB476"/>
      <c r="AC476"/>
      <c r="AD476"/>
      <c r="AE476"/>
      <c r="AF476"/>
      <c r="AG476"/>
      <c r="AH476"/>
      <c r="AI476"/>
    </row>
    <row r="477" spans="1:35" s="3" customFormat="1" ht="15.75" customHeight="1" x14ac:dyDescent="0.25">
      <c r="A477" s="18" t="s">
        <v>509</v>
      </c>
      <c r="B477" s="17" t="s">
        <v>277</v>
      </c>
      <c r="C477" s="20">
        <v>0</v>
      </c>
      <c r="D477" s="20">
        <v>0</v>
      </c>
      <c r="E477" s="20">
        <v>0</v>
      </c>
      <c r="F477" s="20">
        <f>IFERROR(AVERAGE(C477:E477),0)</f>
        <v>0</v>
      </c>
      <c r="G477" s="20">
        <v>4024.89</v>
      </c>
      <c r="H477" s="20">
        <f>7.86/7.58</f>
        <v>1.0369393139841689</v>
      </c>
      <c r="I477" s="20">
        <f>F477*G477*H477/1000</f>
        <v>0</v>
      </c>
      <c r="J477"/>
      <c r="K477"/>
      <c r="L477"/>
      <c r="M477"/>
      <c r="N477"/>
      <c r="O477"/>
      <c r="P477"/>
      <c r="Q477"/>
      <c r="R477"/>
      <c r="S477"/>
      <c r="T477"/>
      <c r="U477"/>
      <c r="V477"/>
      <c r="W477"/>
      <c r="X477"/>
      <c r="Y477"/>
      <c r="Z477"/>
      <c r="AA477"/>
      <c r="AB477"/>
      <c r="AC477"/>
      <c r="AD477"/>
      <c r="AE477"/>
      <c r="AF477"/>
      <c r="AG477"/>
      <c r="AH477"/>
      <c r="AI477"/>
    </row>
    <row r="478" spans="1:35" s="3" customFormat="1" ht="31.5" customHeight="1" x14ac:dyDescent="0.25">
      <c r="A478" s="18" t="s">
        <v>510</v>
      </c>
      <c r="B478" s="17" t="s">
        <v>279</v>
      </c>
      <c r="C478" s="20">
        <v>0</v>
      </c>
      <c r="D478" s="20">
        <v>0</v>
      </c>
      <c r="E478" s="20">
        <v>0</v>
      </c>
      <c r="F478" s="20">
        <f>IFERROR(AVERAGE(C478:E478),0)</f>
        <v>0</v>
      </c>
      <c r="G478" s="20">
        <v>0</v>
      </c>
      <c r="H478" s="20">
        <f>7.86/7.58</f>
        <v>1.0369393139841689</v>
      </c>
      <c r="I478" s="20">
        <f>F478*G478*H478/1000</f>
        <v>0</v>
      </c>
      <c r="J478"/>
      <c r="K478"/>
      <c r="L478"/>
      <c r="M478"/>
      <c r="N478"/>
      <c r="O478"/>
      <c r="P478"/>
      <c r="Q478"/>
      <c r="R478"/>
      <c r="S478"/>
      <c r="T478"/>
      <c r="U478"/>
      <c r="V478"/>
      <c r="W478"/>
      <c r="X478"/>
      <c r="Y478"/>
      <c r="Z478"/>
      <c r="AA478"/>
      <c r="AB478"/>
      <c r="AC478"/>
      <c r="AD478"/>
      <c r="AE478"/>
      <c r="AF478"/>
      <c r="AG478"/>
      <c r="AH478"/>
      <c r="AI478"/>
    </row>
    <row r="479" spans="1:35" s="3" customFormat="1" ht="15.75" customHeight="1" x14ac:dyDescent="0.25">
      <c r="A479" s="18" t="s">
        <v>517</v>
      </c>
      <c r="B479" s="17" t="s">
        <v>152</v>
      </c>
      <c r="C479" s="20" t="s">
        <v>15</v>
      </c>
      <c r="D479" s="20" t="s">
        <v>15</v>
      </c>
      <c r="E479" s="20" t="s">
        <v>15</v>
      </c>
      <c r="F479" s="20" t="s">
        <v>15</v>
      </c>
      <c r="G479" s="20" t="s">
        <v>15</v>
      </c>
      <c r="H479" s="20" t="s">
        <v>15</v>
      </c>
      <c r="I479" s="20" t="s">
        <v>15</v>
      </c>
      <c r="J479"/>
      <c r="K479"/>
      <c r="L479"/>
      <c r="M479"/>
      <c r="N479"/>
      <c r="O479"/>
      <c r="P479"/>
      <c r="Q479"/>
      <c r="R479"/>
      <c r="S479"/>
      <c r="T479"/>
      <c r="U479"/>
      <c r="V479"/>
      <c r="W479"/>
      <c r="X479"/>
      <c r="Y479"/>
      <c r="Z479"/>
      <c r="AA479"/>
      <c r="AB479"/>
      <c r="AC479"/>
      <c r="AD479"/>
      <c r="AE479"/>
      <c r="AF479"/>
      <c r="AG479"/>
      <c r="AH479"/>
      <c r="AI479"/>
    </row>
    <row r="480" spans="1:35" s="3" customFormat="1" ht="15.75" customHeight="1" x14ac:dyDescent="0.25">
      <c r="A480" s="18" t="s">
        <v>518</v>
      </c>
      <c r="B480" s="17" t="s">
        <v>331</v>
      </c>
      <c r="C480" s="20">
        <v>0</v>
      </c>
      <c r="D480" s="20">
        <v>0</v>
      </c>
      <c r="E480" s="20">
        <v>0</v>
      </c>
      <c r="F480" s="20">
        <f>IFERROR(AVERAGE(C480:E480),0)</f>
        <v>0</v>
      </c>
      <c r="G480" s="20">
        <v>0</v>
      </c>
      <c r="H480" s="20">
        <v>0</v>
      </c>
      <c r="I480" s="20">
        <f>F480*G480*H480/1000</f>
        <v>0</v>
      </c>
      <c r="J480"/>
      <c r="K480"/>
      <c r="L480"/>
      <c r="M480"/>
      <c r="N480"/>
      <c r="O480"/>
      <c r="P480"/>
      <c r="Q480"/>
      <c r="R480"/>
      <c r="S480"/>
      <c r="T480"/>
      <c r="U480"/>
      <c r="V480"/>
      <c r="W480"/>
      <c r="X480"/>
      <c r="Y480"/>
      <c r="Z480"/>
      <c r="AA480"/>
      <c r="AB480"/>
      <c r="AC480"/>
      <c r="AD480"/>
      <c r="AE480"/>
      <c r="AF480"/>
      <c r="AG480"/>
      <c r="AH480"/>
      <c r="AI480"/>
    </row>
    <row r="481" spans="1:35" s="3" customFormat="1" ht="15.75" customHeight="1" x14ac:dyDescent="0.25">
      <c r="A481" s="18" t="s">
        <v>519</v>
      </c>
      <c r="B481" s="17" t="s">
        <v>333</v>
      </c>
      <c r="C481" s="20">
        <v>0</v>
      </c>
      <c r="D481" s="20">
        <v>0</v>
      </c>
      <c r="E481" s="20">
        <v>0</v>
      </c>
      <c r="F481" s="20">
        <f>IFERROR(AVERAGE(C481:E481),0)</f>
        <v>0</v>
      </c>
      <c r="G481" s="20">
        <v>0</v>
      </c>
      <c r="H481" s="20">
        <v>0</v>
      </c>
      <c r="I481" s="20">
        <f>F481*G481*H481/1000</f>
        <v>0</v>
      </c>
      <c r="J481"/>
      <c r="K481"/>
      <c r="L481"/>
      <c r="M481"/>
      <c r="N481"/>
      <c r="O481"/>
      <c r="P481"/>
      <c r="Q481"/>
      <c r="R481"/>
      <c r="S481"/>
      <c r="T481"/>
      <c r="U481"/>
      <c r="V481"/>
      <c r="W481"/>
      <c r="X481"/>
      <c r="Y481"/>
      <c r="Z481"/>
      <c r="AA481"/>
      <c r="AB481"/>
      <c r="AC481"/>
      <c r="AD481"/>
      <c r="AE481"/>
      <c r="AF481"/>
      <c r="AG481"/>
      <c r="AH481"/>
      <c r="AI481"/>
    </row>
    <row r="482" spans="1:35" s="3" customFormat="1" ht="15.75" customHeight="1" x14ac:dyDescent="0.25">
      <c r="A482" s="18" t="s">
        <v>520</v>
      </c>
      <c r="B482" s="17" t="s">
        <v>521</v>
      </c>
      <c r="C482" s="20" t="s">
        <v>15</v>
      </c>
      <c r="D482" s="20" t="s">
        <v>15</v>
      </c>
      <c r="E482" s="20" t="s">
        <v>15</v>
      </c>
      <c r="F482" s="20" t="s">
        <v>15</v>
      </c>
      <c r="G482" s="20" t="s">
        <v>15</v>
      </c>
      <c r="H482" s="26" t="s">
        <v>15</v>
      </c>
      <c r="I482" s="20" t="s">
        <v>15</v>
      </c>
      <c r="J482"/>
      <c r="K482"/>
      <c r="L482"/>
      <c r="M482"/>
      <c r="N482"/>
      <c r="O482"/>
      <c r="P482"/>
      <c r="Q482"/>
      <c r="R482"/>
      <c r="S482"/>
      <c r="T482"/>
      <c r="U482"/>
      <c r="V482"/>
      <c r="W482"/>
      <c r="X482"/>
      <c r="Y482"/>
      <c r="Z482"/>
      <c r="AA482"/>
      <c r="AB482"/>
      <c r="AC482"/>
      <c r="AD482"/>
      <c r="AE482"/>
      <c r="AF482"/>
      <c r="AG482"/>
      <c r="AH482"/>
      <c r="AI482"/>
    </row>
    <row r="483" spans="1:35" s="3" customFormat="1" ht="15.75" customHeight="1" x14ac:dyDescent="0.25">
      <c r="A483" s="18" t="s">
        <v>522</v>
      </c>
      <c r="B483" s="17" t="s">
        <v>17</v>
      </c>
      <c r="C483" s="20">
        <v>0</v>
      </c>
      <c r="D483" s="20">
        <v>0</v>
      </c>
      <c r="E483" s="20">
        <v>0</v>
      </c>
      <c r="F483" s="20">
        <f>AVERAGE(C483:E483)</f>
        <v>0</v>
      </c>
      <c r="G483" s="20" t="s">
        <v>15</v>
      </c>
      <c r="H483" s="26" t="s">
        <v>15</v>
      </c>
      <c r="I483" s="20">
        <v>0</v>
      </c>
      <c r="J483"/>
      <c r="K483"/>
      <c r="L483"/>
      <c r="M483"/>
      <c r="N483"/>
      <c r="O483"/>
      <c r="P483"/>
      <c r="Q483"/>
      <c r="R483"/>
      <c r="S483"/>
      <c r="T483"/>
      <c r="U483"/>
      <c r="V483"/>
      <c r="W483"/>
      <c r="X483"/>
      <c r="Y483"/>
      <c r="Z483"/>
      <c r="AA483"/>
      <c r="AB483"/>
      <c r="AC483"/>
      <c r="AD483"/>
      <c r="AE483"/>
      <c r="AF483"/>
      <c r="AG483"/>
      <c r="AH483"/>
      <c r="AI483"/>
    </row>
    <row r="484" spans="1:35" s="3" customFormat="1" ht="15.75" customHeight="1" x14ac:dyDescent="0.25">
      <c r="A484" s="18" t="s">
        <v>523</v>
      </c>
      <c r="B484" s="17" t="s">
        <v>19</v>
      </c>
      <c r="C484" s="20">
        <f>C485+C486+C487+C488</f>
        <v>64.556000000000012</v>
      </c>
      <c r="D484" s="20">
        <f t="shared" ref="D484:E484" si="186">D485+D486+D487+D488</f>
        <v>91.289999999999992</v>
      </c>
      <c r="E484" s="20">
        <f t="shared" si="186"/>
        <v>63.967999999999996</v>
      </c>
      <c r="F484" s="20">
        <f t="shared" ref="F484:F534" si="187">AVERAGE(C484:E484)</f>
        <v>73.271333333333331</v>
      </c>
      <c r="G484" s="20" t="s">
        <v>15</v>
      </c>
      <c r="H484" s="26" t="s">
        <v>15</v>
      </c>
      <c r="I484" s="20">
        <v>0</v>
      </c>
      <c r="J484"/>
      <c r="K484"/>
      <c r="L484"/>
      <c r="M484"/>
      <c r="N484"/>
      <c r="O484"/>
      <c r="P484"/>
      <c r="Q484"/>
      <c r="R484"/>
      <c r="S484"/>
      <c r="T484"/>
      <c r="U484"/>
      <c r="V484"/>
      <c r="W484"/>
      <c r="X484"/>
      <c r="Y484"/>
      <c r="Z484"/>
      <c r="AA484"/>
      <c r="AB484"/>
      <c r="AC484"/>
      <c r="AD484"/>
      <c r="AE484"/>
      <c r="AF484"/>
      <c r="AG484"/>
      <c r="AH484"/>
      <c r="AI484"/>
    </row>
    <row r="485" spans="1:35" s="3" customFormat="1" ht="15.75" customHeight="1" x14ac:dyDescent="0.25">
      <c r="A485" s="18" t="s">
        <v>524</v>
      </c>
      <c r="B485" s="17" t="s">
        <v>525</v>
      </c>
      <c r="C485" s="20">
        <v>5.476</v>
      </c>
      <c r="D485" s="20">
        <v>9.9670000000000005</v>
      </c>
      <c r="E485" s="20">
        <v>3.0329999999999999</v>
      </c>
      <c r="F485" s="20">
        <f t="shared" si="187"/>
        <v>6.1586666666666678</v>
      </c>
      <c r="G485" s="20">
        <v>1929913</v>
      </c>
      <c r="H485" s="26">
        <v>1.0226</v>
      </c>
      <c r="I485" s="20">
        <f>F485*G485*H485/1000</f>
        <v>12154.307476162934</v>
      </c>
      <c r="J485"/>
      <c r="K485"/>
      <c r="L485"/>
      <c r="M485"/>
      <c r="N485"/>
      <c r="O485"/>
      <c r="P485"/>
      <c r="Q485"/>
      <c r="R485"/>
      <c r="S485"/>
      <c r="T485"/>
      <c r="U485"/>
      <c r="V485"/>
      <c r="W485"/>
      <c r="X485"/>
      <c r="Y485"/>
      <c r="Z485"/>
      <c r="AA485"/>
      <c r="AB485"/>
      <c r="AC485"/>
      <c r="AD485"/>
      <c r="AE485"/>
      <c r="AF485"/>
      <c r="AG485"/>
      <c r="AH485"/>
      <c r="AI485"/>
    </row>
    <row r="486" spans="1:35" s="3" customFormat="1" ht="15.75" customHeight="1" x14ac:dyDescent="0.25">
      <c r="A486" s="18" t="s">
        <v>526</v>
      </c>
      <c r="B486" s="17" t="s">
        <v>527</v>
      </c>
      <c r="C486" s="20">
        <v>1.391</v>
      </c>
      <c r="D486" s="20">
        <v>0.36599999999999999</v>
      </c>
      <c r="E486" s="20">
        <v>0.38500000000000001</v>
      </c>
      <c r="F486" s="20">
        <f t="shared" si="187"/>
        <v>0.71400000000000008</v>
      </c>
      <c r="G486" s="20">
        <v>1525300</v>
      </c>
      <c r="H486" s="26">
        <v>1.0226</v>
      </c>
      <c r="I486" s="20">
        <f>F486*G486*H486/1000</f>
        <v>1113.6770509200001</v>
      </c>
      <c r="J486"/>
      <c r="K486"/>
      <c r="L486"/>
      <c r="M486"/>
      <c r="N486"/>
      <c r="O486"/>
      <c r="P486"/>
      <c r="Q486"/>
      <c r="R486"/>
      <c r="S486"/>
      <c r="T486"/>
      <c r="U486"/>
      <c r="V486"/>
      <c r="W486"/>
      <c r="X486"/>
      <c r="Y486"/>
      <c r="Z486"/>
      <c r="AA486"/>
      <c r="AB486"/>
      <c r="AC486"/>
      <c r="AD486"/>
      <c r="AE486"/>
      <c r="AF486"/>
      <c r="AG486"/>
      <c r="AH486"/>
      <c r="AI486"/>
    </row>
    <row r="487" spans="1:35" s="3" customFormat="1" ht="15.75" customHeight="1" x14ac:dyDescent="0.25">
      <c r="A487" s="18" t="s">
        <v>528</v>
      </c>
      <c r="B487" s="17" t="s">
        <v>529</v>
      </c>
      <c r="C487" s="20">
        <v>50.739000000000019</v>
      </c>
      <c r="D487" s="20">
        <v>66.613</v>
      </c>
      <c r="E487" s="20">
        <f>57.0535-E485</f>
        <v>54.020499999999998</v>
      </c>
      <c r="F487" s="20">
        <f>AVERAGE(C487:E487)</f>
        <v>57.124166666666667</v>
      </c>
      <c r="G487" s="20">
        <v>1927419</v>
      </c>
      <c r="H487" s="26">
        <v>1.0226</v>
      </c>
      <c r="I487" s="20">
        <f>F487*G487*H487/1000</f>
        <v>112590.51400725049</v>
      </c>
      <c r="J487"/>
      <c r="K487"/>
      <c r="L487"/>
      <c r="M487"/>
      <c r="N487"/>
      <c r="O487"/>
      <c r="P487"/>
      <c r="Q487"/>
      <c r="R487"/>
      <c r="S487"/>
      <c r="T487"/>
      <c r="U487"/>
      <c r="V487"/>
      <c r="W487"/>
      <c r="X487"/>
      <c r="Y487"/>
      <c r="Z487"/>
      <c r="AA487"/>
      <c r="AB487"/>
      <c r="AC487"/>
      <c r="AD487"/>
      <c r="AE487"/>
      <c r="AF487"/>
      <c r="AG487"/>
      <c r="AH487"/>
      <c r="AI487"/>
    </row>
    <row r="488" spans="1:35" s="3" customFormat="1" ht="15.75" customHeight="1" x14ac:dyDescent="0.25">
      <c r="A488" s="18" t="s">
        <v>530</v>
      </c>
      <c r="B488" s="17" t="s">
        <v>531</v>
      </c>
      <c r="C488" s="20">
        <v>6.9499999999999975</v>
      </c>
      <c r="D488" s="20">
        <v>14.343999999999999</v>
      </c>
      <c r="E488" s="20">
        <f>6.9145-E486</f>
        <v>6.5295000000000005</v>
      </c>
      <c r="F488" s="20">
        <f t="shared" si="187"/>
        <v>9.274499999999998</v>
      </c>
      <c r="G488" s="20">
        <v>2058647</v>
      </c>
      <c r="H488" s="26">
        <v>1.0226</v>
      </c>
      <c r="I488" s="20">
        <f>F488*G488*H488/1000</f>
        <v>19524.421629693894</v>
      </c>
      <c r="J488"/>
      <c r="K488"/>
      <c r="L488"/>
      <c r="M488"/>
      <c r="N488"/>
      <c r="O488"/>
      <c r="P488"/>
      <c r="Q488"/>
      <c r="R488"/>
      <c r="S488"/>
      <c r="T488"/>
      <c r="U488"/>
      <c r="V488"/>
      <c r="W488"/>
      <c r="X488"/>
      <c r="Y488"/>
      <c r="Z488"/>
      <c r="AA488"/>
      <c r="AB488"/>
      <c r="AC488"/>
      <c r="AD488"/>
      <c r="AE488"/>
      <c r="AF488"/>
      <c r="AG488"/>
      <c r="AH488"/>
      <c r="AI488"/>
    </row>
    <row r="489" spans="1:35" s="3" customFormat="1" ht="15.75" customHeight="1" x14ac:dyDescent="0.25">
      <c r="A489" s="18" t="s">
        <v>532</v>
      </c>
      <c r="B489" s="17" t="s">
        <v>60</v>
      </c>
      <c r="C489" s="20">
        <v>0</v>
      </c>
      <c r="D489" s="20">
        <v>0</v>
      </c>
      <c r="E489" s="20">
        <f>SUBTOTAL(9,E490:E493)</f>
        <v>0.33700000000000002</v>
      </c>
      <c r="F489" s="20">
        <f t="shared" si="187"/>
        <v>0.11233333333333334</v>
      </c>
      <c r="G489" s="20" t="s">
        <v>15</v>
      </c>
      <c r="H489" s="26" t="s">
        <v>15</v>
      </c>
      <c r="I489" s="20">
        <v>0</v>
      </c>
      <c r="J489"/>
      <c r="K489"/>
      <c r="L489"/>
      <c r="M489"/>
      <c r="N489"/>
      <c r="O489"/>
      <c r="P489"/>
      <c r="Q489"/>
      <c r="R489"/>
      <c r="S489"/>
      <c r="T489"/>
      <c r="U489"/>
      <c r="V489"/>
      <c r="W489"/>
      <c r="X489"/>
      <c r="Y489"/>
      <c r="Z489"/>
      <c r="AA489"/>
      <c r="AB489"/>
      <c r="AC489"/>
      <c r="AD489"/>
      <c r="AE489"/>
      <c r="AF489"/>
      <c r="AG489"/>
      <c r="AH489"/>
      <c r="AI489"/>
    </row>
    <row r="490" spans="1:35" s="3" customFormat="1" ht="15.75" customHeight="1" x14ac:dyDescent="0.25">
      <c r="A490" s="18" t="s">
        <v>533</v>
      </c>
      <c r="B490" s="17" t="s">
        <v>525</v>
      </c>
      <c r="C490" s="20">
        <v>0</v>
      </c>
      <c r="D490" s="20">
        <v>0.09</v>
      </c>
      <c r="E490" s="20">
        <v>0</v>
      </c>
      <c r="F490" s="20">
        <f t="shared" si="187"/>
        <v>0.03</v>
      </c>
      <c r="G490" s="20">
        <v>2672934</v>
      </c>
      <c r="H490" s="26">
        <v>1.224</v>
      </c>
      <c r="I490" s="20">
        <f>F490*G490*H490/1000</f>
        <v>98.15013648</v>
      </c>
      <c r="J490"/>
      <c r="K490"/>
      <c r="L490"/>
      <c r="M490"/>
      <c r="N490"/>
      <c r="O490"/>
      <c r="P490"/>
      <c r="Q490"/>
      <c r="R490"/>
      <c r="S490"/>
      <c r="T490"/>
      <c r="U490"/>
      <c r="V490"/>
      <c r="W490"/>
      <c r="X490"/>
      <c r="Y490"/>
      <c r="Z490"/>
      <c r="AA490"/>
      <c r="AB490"/>
      <c r="AC490"/>
      <c r="AD490"/>
      <c r="AE490"/>
      <c r="AF490"/>
      <c r="AG490"/>
      <c r="AH490"/>
      <c r="AI490"/>
    </row>
    <row r="491" spans="1:35" s="3" customFormat="1" ht="15.75" customHeight="1" x14ac:dyDescent="0.25">
      <c r="A491" s="18" t="s">
        <v>534</v>
      </c>
      <c r="B491" s="17" t="s">
        <v>527</v>
      </c>
      <c r="C491" s="20">
        <v>0</v>
      </c>
      <c r="D491" s="20">
        <v>0</v>
      </c>
      <c r="E491" s="20">
        <v>0</v>
      </c>
      <c r="F491" s="20">
        <f t="shared" si="187"/>
        <v>0</v>
      </c>
      <c r="G491" s="20">
        <v>3819466</v>
      </c>
      <c r="H491" s="26">
        <v>1.224</v>
      </c>
      <c r="I491" s="20">
        <f>F491*G491*H491/1000</f>
        <v>0</v>
      </c>
      <c r="J491"/>
      <c r="K491"/>
      <c r="L491"/>
      <c r="M491"/>
      <c r="N491"/>
      <c r="O491"/>
      <c r="P491"/>
      <c r="Q491"/>
      <c r="R491"/>
      <c r="S491"/>
      <c r="T491"/>
      <c r="U491"/>
      <c r="V491"/>
      <c r="W491"/>
      <c r="X491"/>
      <c r="Y491"/>
      <c r="Z491"/>
      <c r="AA491"/>
      <c r="AB491"/>
      <c r="AC491"/>
      <c r="AD491"/>
      <c r="AE491"/>
      <c r="AF491"/>
      <c r="AG491"/>
      <c r="AH491"/>
      <c r="AI491"/>
    </row>
    <row r="492" spans="1:35" s="3" customFormat="1" ht="15.75" customHeight="1" x14ac:dyDescent="0.25">
      <c r="A492" s="18" t="s">
        <v>535</v>
      </c>
      <c r="B492" s="17" t="s">
        <v>529</v>
      </c>
      <c r="C492" s="20">
        <v>0</v>
      </c>
      <c r="D492" s="20">
        <v>0</v>
      </c>
      <c r="E492" s="20">
        <v>0.33700000000000002</v>
      </c>
      <c r="F492" s="20">
        <f t="shared" si="187"/>
        <v>0.11233333333333334</v>
      </c>
      <c r="G492" s="20">
        <v>2541423</v>
      </c>
      <c r="H492" s="26">
        <v>1.224</v>
      </c>
      <c r="I492" s="20">
        <f>F492*G492*H492/1000</f>
        <v>349.43549680799998</v>
      </c>
      <c r="J492"/>
      <c r="K492"/>
      <c r="L492"/>
      <c r="M492"/>
      <c r="N492"/>
      <c r="O492"/>
      <c r="P492"/>
      <c r="Q492"/>
      <c r="R492"/>
      <c r="S492"/>
      <c r="T492"/>
      <c r="U492"/>
      <c r="V492"/>
      <c r="W492"/>
      <c r="X492"/>
      <c r="Y492"/>
      <c r="Z492"/>
      <c r="AA492"/>
      <c r="AB492"/>
      <c r="AC492"/>
      <c r="AD492"/>
      <c r="AE492"/>
      <c r="AF492"/>
      <c r="AG492"/>
      <c r="AH492"/>
      <c r="AI492"/>
    </row>
    <row r="493" spans="1:35" s="3" customFormat="1" ht="15.75" customHeight="1" x14ac:dyDescent="0.25">
      <c r="A493" s="18" t="s">
        <v>536</v>
      </c>
      <c r="B493" s="17" t="s">
        <v>531</v>
      </c>
      <c r="C493" s="20">
        <v>0</v>
      </c>
      <c r="D493" s="20">
        <v>0</v>
      </c>
      <c r="E493" s="20">
        <v>0</v>
      </c>
      <c r="F493" s="20">
        <f t="shared" si="187"/>
        <v>0</v>
      </c>
      <c r="G493" s="20">
        <v>5745485</v>
      </c>
      <c r="H493" s="26">
        <v>1.224</v>
      </c>
      <c r="I493" s="20">
        <f>F493*G493*H493/1000</f>
        <v>0</v>
      </c>
      <c r="J493"/>
      <c r="K493"/>
      <c r="L493"/>
      <c r="M493"/>
      <c r="N493"/>
      <c r="O493"/>
      <c r="P493"/>
      <c r="Q493"/>
      <c r="R493"/>
      <c r="S493"/>
      <c r="T493"/>
      <c r="U493"/>
      <c r="V493"/>
      <c r="W493"/>
      <c r="X493"/>
      <c r="Y493"/>
      <c r="Z493"/>
      <c r="AA493"/>
      <c r="AB493"/>
      <c r="AC493"/>
      <c r="AD493"/>
      <c r="AE493"/>
      <c r="AF493"/>
      <c r="AG493"/>
      <c r="AH493"/>
      <c r="AI493"/>
    </row>
    <row r="494" spans="1:35" s="3" customFormat="1" ht="47.25" customHeight="1" x14ac:dyDescent="0.25">
      <c r="A494" s="18" t="s">
        <v>537</v>
      </c>
      <c r="B494" s="17" t="s">
        <v>96</v>
      </c>
      <c r="C494" s="20">
        <v>0</v>
      </c>
      <c r="D494" s="20">
        <v>0</v>
      </c>
      <c r="E494" s="20">
        <v>0</v>
      </c>
      <c r="F494" s="20">
        <f t="shared" si="187"/>
        <v>0</v>
      </c>
      <c r="G494" s="20" t="s">
        <v>15</v>
      </c>
      <c r="H494" s="26" t="s">
        <v>15</v>
      </c>
      <c r="I494" s="20">
        <v>0</v>
      </c>
      <c r="J494"/>
      <c r="K494"/>
      <c r="L494"/>
      <c r="M494"/>
      <c r="N494"/>
      <c r="O494"/>
      <c r="P494"/>
      <c r="Q494"/>
      <c r="R494"/>
      <c r="S494"/>
      <c r="T494"/>
      <c r="U494"/>
      <c r="V494"/>
      <c r="W494"/>
      <c r="X494"/>
      <c r="Y494"/>
      <c r="Z494"/>
      <c r="AA494"/>
      <c r="AB494"/>
      <c r="AC494"/>
      <c r="AD494"/>
      <c r="AE494"/>
      <c r="AF494"/>
      <c r="AG494"/>
      <c r="AH494"/>
      <c r="AI494"/>
    </row>
    <row r="495" spans="1:35" s="3" customFormat="1" ht="15.75" customHeight="1" x14ac:dyDescent="0.25">
      <c r="A495" s="18" t="s">
        <v>538</v>
      </c>
      <c r="B495" s="17" t="s">
        <v>120</v>
      </c>
      <c r="C495" s="20">
        <f>C496+C497+C498+C499+C500+C501+C502+C503+C504+C505+C506+C507</f>
        <v>1561.06</v>
      </c>
      <c r="D495" s="20">
        <f t="shared" ref="D495:E495" si="188">D496+D497+D498+D499+D500+D501+D502+D503+D504+D505+D506+D507</f>
        <v>3025.5</v>
      </c>
      <c r="E495" s="20">
        <f t="shared" si="188"/>
        <v>1865</v>
      </c>
      <c r="F495" s="20">
        <f t="shared" si="187"/>
        <v>2150.52</v>
      </c>
      <c r="G495" s="20" t="s">
        <v>15</v>
      </c>
      <c r="H495" s="26" t="s">
        <v>15</v>
      </c>
      <c r="I495" s="20">
        <v>0</v>
      </c>
      <c r="J495"/>
      <c r="K495"/>
      <c r="L495"/>
      <c r="M495"/>
      <c r="N495"/>
      <c r="O495"/>
      <c r="P495"/>
      <c r="Q495"/>
      <c r="R495"/>
      <c r="S495"/>
      <c r="T495"/>
      <c r="U495"/>
      <c r="V495"/>
      <c r="W495"/>
      <c r="X495"/>
      <c r="Y495"/>
      <c r="Z495"/>
      <c r="AA495"/>
      <c r="AB495"/>
      <c r="AC495"/>
      <c r="AD495"/>
      <c r="AE495"/>
      <c r="AF495"/>
      <c r="AG495"/>
      <c r="AH495"/>
      <c r="AI495"/>
    </row>
    <row r="496" spans="1:35" s="3" customFormat="1" ht="15.75" customHeight="1" x14ac:dyDescent="0.25">
      <c r="A496" s="18" t="s">
        <v>539</v>
      </c>
      <c r="B496" s="17" t="s">
        <v>540</v>
      </c>
      <c r="C496" s="20">
        <v>14.26</v>
      </c>
      <c r="D496" s="20">
        <v>30</v>
      </c>
      <c r="E496" s="20">
        <v>0</v>
      </c>
      <c r="F496" s="20">
        <f t="shared" si="187"/>
        <v>14.753333333333332</v>
      </c>
      <c r="G496" s="20">
        <v>32791</v>
      </c>
      <c r="H496" s="26">
        <v>1.1819999999999999</v>
      </c>
      <c r="I496" s="20">
        <f t="shared" ref="I496:I507" si="189">F496*G496*H496/1000</f>
        <v>571.82388603999993</v>
      </c>
      <c r="J496"/>
      <c r="K496"/>
      <c r="L496"/>
      <c r="M496"/>
      <c r="N496"/>
      <c r="O496"/>
      <c r="P496"/>
      <c r="Q496"/>
      <c r="R496"/>
      <c r="S496"/>
      <c r="T496"/>
      <c r="U496"/>
      <c r="V496"/>
      <c r="W496"/>
      <c r="X496"/>
      <c r="Y496"/>
      <c r="Z496"/>
      <c r="AA496"/>
      <c r="AB496"/>
      <c r="AC496"/>
      <c r="AD496"/>
      <c r="AE496"/>
      <c r="AF496"/>
      <c r="AG496"/>
      <c r="AH496"/>
      <c r="AI496"/>
    </row>
    <row r="497" spans="1:35" s="3" customFormat="1" ht="94.5" customHeight="1" x14ac:dyDescent="0.25">
      <c r="A497" s="18" t="s">
        <v>541</v>
      </c>
      <c r="B497" s="17" t="s">
        <v>542</v>
      </c>
      <c r="C497" s="20">
        <v>0</v>
      </c>
      <c r="D497" s="20">
        <v>30</v>
      </c>
      <c r="E497" s="20">
        <v>0</v>
      </c>
      <c r="F497" s="20">
        <f t="shared" si="187"/>
        <v>10</v>
      </c>
      <c r="G497" s="20">
        <v>11979</v>
      </c>
      <c r="H497" s="26">
        <v>1.1819999999999999</v>
      </c>
      <c r="I497" s="20">
        <f t="shared" si="189"/>
        <v>141.59178</v>
      </c>
      <c r="J497"/>
      <c r="K497"/>
      <c r="L497"/>
      <c r="M497"/>
      <c r="N497"/>
      <c r="O497"/>
      <c r="P497"/>
      <c r="Q497"/>
      <c r="R497"/>
      <c r="S497"/>
      <c r="T497"/>
      <c r="U497"/>
      <c r="V497"/>
      <c r="W497"/>
      <c r="X497"/>
      <c r="Y497"/>
      <c r="Z497"/>
      <c r="AA497"/>
      <c r="AB497"/>
      <c r="AC497"/>
      <c r="AD497"/>
      <c r="AE497"/>
      <c r="AF497"/>
      <c r="AG497"/>
      <c r="AH497"/>
      <c r="AI497"/>
    </row>
    <row r="498" spans="1:35" s="3" customFormat="1" ht="15.75" customHeight="1" x14ac:dyDescent="0.25">
      <c r="A498" s="18" t="s">
        <v>543</v>
      </c>
      <c r="B498" s="17" t="s">
        <v>544</v>
      </c>
      <c r="C498" s="20">
        <v>330</v>
      </c>
      <c r="D498" s="20">
        <v>24</v>
      </c>
      <c r="E498" s="20">
        <v>0</v>
      </c>
      <c r="F498" s="20">
        <f t="shared" si="187"/>
        <v>118</v>
      </c>
      <c r="G498" s="20">
        <v>8410</v>
      </c>
      <c r="H498" s="26">
        <v>1.1819999999999999</v>
      </c>
      <c r="I498" s="20">
        <f t="shared" si="189"/>
        <v>1172.99316</v>
      </c>
      <c r="J498"/>
      <c r="K498"/>
      <c r="L498"/>
      <c r="M498"/>
      <c r="N498"/>
      <c r="O498"/>
      <c r="P498"/>
      <c r="Q498"/>
      <c r="R498"/>
      <c r="S498"/>
      <c r="T498"/>
      <c r="U498"/>
      <c r="V498"/>
      <c r="W498"/>
      <c r="X498"/>
      <c r="Y498"/>
      <c r="Z498"/>
      <c r="AA498"/>
      <c r="AB498"/>
      <c r="AC498"/>
      <c r="AD498"/>
      <c r="AE498"/>
      <c r="AF498"/>
      <c r="AG498"/>
      <c r="AH498"/>
      <c r="AI498"/>
    </row>
    <row r="499" spans="1:35" s="3" customFormat="1" ht="15.75" customHeight="1" x14ac:dyDescent="0.25">
      <c r="A499" s="18" t="s">
        <v>545</v>
      </c>
      <c r="B499" s="17" t="s">
        <v>546</v>
      </c>
      <c r="C499" s="20">
        <v>0</v>
      </c>
      <c r="D499" s="20">
        <v>0</v>
      </c>
      <c r="E499" s="20">
        <v>0</v>
      </c>
      <c r="F499" s="20">
        <f t="shared" si="187"/>
        <v>0</v>
      </c>
      <c r="G499" s="20">
        <v>7880</v>
      </c>
      <c r="H499" s="26">
        <v>1.1819999999999999</v>
      </c>
      <c r="I499" s="20">
        <f t="shared" si="189"/>
        <v>0</v>
      </c>
      <c r="J499"/>
      <c r="K499"/>
      <c r="L499"/>
      <c r="M499"/>
      <c r="N499"/>
      <c r="O499"/>
      <c r="P499"/>
      <c r="Q499"/>
      <c r="R499"/>
      <c r="S499"/>
      <c r="T499"/>
      <c r="U499"/>
      <c r="V499"/>
      <c r="W499"/>
      <c r="X499"/>
      <c r="Y499"/>
      <c r="Z499"/>
      <c r="AA499"/>
      <c r="AB499"/>
      <c r="AC499"/>
      <c r="AD499"/>
      <c r="AE499"/>
      <c r="AF499"/>
      <c r="AG499"/>
      <c r="AH499"/>
      <c r="AI499"/>
    </row>
    <row r="500" spans="1:35" s="3" customFormat="1" ht="15.75" customHeight="1" x14ac:dyDescent="0.25">
      <c r="A500" s="18" t="s">
        <v>547</v>
      </c>
      <c r="B500" s="17" t="s">
        <v>548</v>
      </c>
      <c r="C500" s="20">
        <v>0</v>
      </c>
      <c r="D500" s="20">
        <v>0</v>
      </c>
      <c r="E500" s="20">
        <v>0</v>
      </c>
      <c r="F500" s="20">
        <f t="shared" si="187"/>
        <v>0</v>
      </c>
      <c r="G500" s="20">
        <v>5421</v>
      </c>
      <c r="H500" s="26">
        <v>1.1819999999999999</v>
      </c>
      <c r="I500" s="20">
        <f t="shared" si="189"/>
        <v>0</v>
      </c>
      <c r="J500"/>
      <c r="K500"/>
      <c r="L500"/>
      <c r="M500"/>
      <c r="N500"/>
      <c r="O500"/>
      <c r="P500"/>
      <c r="Q500"/>
      <c r="R500"/>
      <c r="S500"/>
      <c r="T500"/>
      <c r="U500"/>
      <c r="V500"/>
      <c r="W500"/>
      <c r="X500"/>
      <c r="Y500"/>
      <c r="Z500"/>
      <c r="AA500"/>
      <c r="AB500"/>
      <c r="AC500"/>
      <c r="AD500"/>
      <c r="AE500"/>
      <c r="AF500"/>
      <c r="AG500"/>
      <c r="AH500"/>
      <c r="AI500"/>
    </row>
    <row r="501" spans="1:35" s="3" customFormat="1" ht="15.75" customHeight="1" x14ac:dyDescent="0.25">
      <c r="A501" s="18" t="s">
        <v>549</v>
      </c>
      <c r="B501" s="17" t="s">
        <v>550</v>
      </c>
      <c r="C501" s="20">
        <v>0</v>
      </c>
      <c r="D501" s="20">
        <v>0</v>
      </c>
      <c r="E501" s="20">
        <v>0</v>
      </c>
      <c r="F501" s="20">
        <f t="shared" si="187"/>
        <v>0</v>
      </c>
      <c r="G501" s="20">
        <v>0</v>
      </c>
      <c r="H501" s="26">
        <v>1.1819999999999999</v>
      </c>
      <c r="I501" s="20">
        <f t="shared" si="189"/>
        <v>0</v>
      </c>
      <c r="J501"/>
      <c r="K501"/>
      <c r="L501"/>
      <c r="M501"/>
      <c r="N501"/>
      <c r="O501"/>
      <c r="P501"/>
      <c r="Q501"/>
      <c r="R501"/>
      <c r="S501"/>
      <c r="T501"/>
      <c r="U501"/>
      <c r="V501"/>
      <c r="W501"/>
      <c r="X501"/>
      <c r="Y501"/>
      <c r="Z501"/>
      <c r="AA501"/>
      <c r="AB501"/>
      <c r="AC501"/>
      <c r="AD501"/>
      <c r="AE501"/>
      <c r="AF501"/>
      <c r="AG501"/>
      <c r="AH501"/>
      <c r="AI501"/>
    </row>
    <row r="502" spans="1:35" s="3" customFormat="1" ht="15.75" customHeight="1" x14ac:dyDescent="0.25">
      <c r="A502" s="18" t="s">
        <v>551</v>
      </c>
      <c r="B502" s="17" t="s">
        <v>552</v>
      </c>
      <c r="C502" s="20">
        <v>90</v>
      </c>
      <c r="D502" s="20">
        <v>130</v>
      </c>
      <c r="E502" s="20">
        <f>175+25</f>
        <v>200</v>
      </c>
      <c r="F502" s="20">
        <f t="shared" si="187"/>
        <v>140</v>
      </c>
      <c r="G502" s="20">
        <v>34626</v>
      </c>
      <c r="H502" s="26">
        <v>1.1819999999999999</v>
      </c>
      <c r="I502" s="20">
        <f t="shared" si="189"/>
        <v>5729.9104799999996</v>
      </c>
      <c r="J502"/>
      <c r="K502"/>
      <c r="L502"/>
      <c r="M502"/>
      <c r="N502"/>
      <c r="O502"/>
      <c r="P502"/>
      <c r="Q502"/>
      <c r="R502"/>
      <c r="S502"/>
      <c r="T502"/>
      <c r="U502"/>
      <c r="V502"/>
      <c r="W502"/>
      <c r="X502"/>
      <c r="Y502"/>
      <c r="Z502"/>
      <c r="AA502"/>
      <c r="AB502"/>
      <c r="AC502"/>
      <c r="AD502"/>
      <c r="AE502"/>
      <c r="AF502"/>
      <c r="AG502"/>
      <c r="AH502"/>
      <c r="AI502"/>
    </row>
    <row r="503" spans="1:35" s="3" customFormat="1" ht="15.75" customHeight="1" x14ac:dyDescent="0.25">
      <c r="A503" s="18" t="s">
        <v>553</v>
      </c>
      <c r="B503" s="17" t="s">
        <v>554</v>
      </c>
      <c r="C503" s="20">
        <v>515</v>
      </c>
      <c r="D503" s="20">
        <v>825</v>
      </c>
      <c r="E503" s="20">
        <v>654</v>
      </c>
      <c r="F503" s="20">
        <f t="shared" si="187"/>
        <v>664.66666666666663</v>
      </c>
      <c r="G503" s="20">
        <v>16188</v>
      </c>
      <c r="H503" s="26">
        <v>1.1819999999999999</v>
      </c>
      <c r="I503" s="20">
        <f t="shared" si="189"/>
        <v>12717.875567999999</v>
      </c>
      <c r="J503"/>
      <c r="K503"/>
      <c r="L503"/>
      <c r="M503"/>
      <c r="N503"/>
      <c r="O503"/>
      <c r="P503"/>
      <c r="Q503"/>
      <c r="R503"/>
      <c r="S503"/>
      <c r="T503"/>
      <c r="U503"/>
      <c r="V503"/>
      <c r="W503"/>
      <c r="X503"/>
      <c r="Y503"/>
      <c r="Z503"/>
      <c r="AA503"/>
      <c r="AB503"/>
      <c r="AC503"/>
      <c r="AD503"/>
      <c r="AE503"/>
      <c r="AF503"/>
      <c r="AG503"/>
      <c r="AH503"/>
      <c r="AI503"/>
    </row>
    <row r="504" spans="1:35" s="3" customFormat="1" ht="15.75" customHeight="1" x14ac:dyDescent="0.25">
      <c r="A504" s="18" t="s">
        <v>555</v>
      </c>
      <c r="B504" s="17" t="s">
        <v>556</v>
      </c>
      <c r="C504" s="20">
        <v>611.79999999999995</v>
      </c>
      <c r="D504" s="20">
        <v>1143.5</v>
      </c>
      <c r="E504" s="20">
        <f>511+500</f>
        <v>1011</v>
      </c>
      <c r="F504" s="20">
        <f t="shared" si="187"/>
        <v>922.1</v>
      </c>
      <c r="G504" s="20">
        <v>7143</v>
      </c>
      <c r="H504" s="26">
        <v>1.1819999999999999</v>
      </c>
      <c r="I504" s="20">
        <f t="shared" si="189"/>
        <v>7785.3142745999994</v>
      </c>
      <c r="J504"/>
      <c r="K504"/>
      <c r="L504"/>
      <c r="M504"/>
      <c r="N504"/>
      <c r="O504"/>
      <c r="P504"/>
      <c r="Q504"/>
      <c r="R504"/>
      <c r="S504"/>
      <c r="T504"/>
      <c r="U504"/>
      <c r="V504"/>
      <c r="W504"/>
      <c r="X504"/>
      <c r="Y504"/>
      <c r="Z504"/>
      <c r="AA504"/>
      <c r="AB504"/>
      <c r="AC504"/>
      <c r="AD504"/>
      <c r="AE504"/>
      <c r="AF504"/>
      <c r="AG504"/>
      <c r="AH504"/>
      <c r="AI504"/>
    </row>
    <row r="505" spans="1:35" s="3" customFormat="1" ht="15.75" customHeight="1" x14ac:dyDescent="0.25">
      <c r="A505" s="18" t="s">
        <v>557</v>
      </c>
      <c r="B505" s="17" t="s">
        <v>558</v>
      </c>
      <c r="C505" s="20">
        <v>0</v>
      </c>
      <c r="D505" s="20">
        <v>843</v>
      </c>
      <c r="E505" s="20">
        <v>0</v>
      </c>
      <c r="F505" s="20">
        <f t="shared" si="187"/>
        <v>281</v>
      </c>
      <c r="G505" s="20">
        <v>2942</v>
      </c>
      <c r="H505" s="26">
        <v>1.1819999999999999</v>
      </c>
      <c r="I505" s="20">
        <f t="shared" si="189"/>
        <v>977.16176399999995</v>
      </c>
      <c r="J505"/>
      <c r="K505"/>
      <c r="L505"/>
      <c r="M505"/>
      <c r="N505"/>
      <c r="O505"/>
      <c r="P505"/>
      <c r="Q505"/>
      <c r="R505"/>
      <c r="S505"/>
      <c r="T505"/>
      <c r="U505"/>
      <c r="V505"/>
      <c r="W505"/>
      <c r="X505"/>
      <c r="Y505"/>
      <c r="Z505"/>
      <c r="AA505"/>
      <c r="AB505"/>
      <c r="AC505"/>
      <c r="AD505"/>
      <c r="AE505"/>
      <c r="AF505"/>
      <c r="AG505"/>
      <c r="AH505"/>
      <c r="AI505"/>
    </row>
    <row r="506" spans="1:35" s="3" customFormat="1" ht="15.75" customHeight="1" x14ac:dyDescent="0.25">
      <c r="A506" s="18" t="s">
        <v>559</v>
      </c>
      <c r="B506" s="17" t="s">
        <v>560</v>
      </c>
      <c r="C506" s="20">
        <v>0</v>
      </c>
      <c r="D506" s="20">
        <v>0</v>
      </c>
      <c r="E506" s="20">
        <v>0</v>
      </c>
      <c r="F506" s="20">
        <f t="shared" si="187"/>
        <v>0</v>
      </c>
      <c r="G506" s="20">
        <v>4946</v>
      </c>
      <c r="H506" s="26">
        <v>1.1819999999999999</v>
      </c>
      <c r="I506" s="20">
        <f t="shared" si="189"/>
        <v>0</v>
      </c>
      <c r="J506"/>
      <c r="K506"/>
      <c r="L506"/>
      <c r="M506"/>
      <c r="N506"/>
      <c r="O506"/>
      <c r="P506"/>
      <c r="Q506"/>
      <c r="R506"/>
      <c r="S506"/>
      <c r="T506"/>
      <c r="U506"/>
      <c r="V506"/>
      <c r="W506"/>
      <c r="X506"/>
      <c r="Y506"/>
      <c r="Z506"/>
      <c r="AA506"/>
      <c r="AB506"/>
      <c r="AC506"/>
      <c r="AD506"/>
      <c r="AE506"/>
      <c r="AF506"/>
      <c r="AG506"/>
      <c r="AH506"/>
      <c r="AI506"/>
    </row>
    <row r="507" spans="1:35" s="3" customFormat="1" ht="15.75" customHeight="1" x14ac:dyDescent="0.25">
      <c r="A507" s="18" t="s">
        <v>561</v>
      </c>
      <c r="B507" s="17" t="s">
        <v>562</v>
      </c>
      <c r="C507" s="20">
        <v>0</v>
      </c>
      <c r="D507" s="20">
        <v>0</v>
      </c>
      <c r="E507" s="20">
        <v>0</v>
      </c>
      <c r="F507" s="20">
        <f t="shared" si="187"/>
        <v>0</v>
      </c>
      <c r="G507" s="20">
        <v>4796</v>
      </c>
      <c r="H507" s="26">
        <v>1.1819999999999999</v>
      </c>
      <c r="I507" s="20">
        <f t="shared" si="189"/>
        <v>0</v>
      </c>
      <c r="J507"/>
      <c r="K507"/>
      <c r="L507"/>
      <c r="M507"/>
      <c r="N507"/>
      <c r="O507"/>
      <c r="P507"/>
      <c r="Q507"/>
      <c r="R507"/>
      <c r="S507"/>
      <c r="T507"/>
      <c r="U507"/>
      <c r="V507"/>
      <c r="W507"/>
      <c r="X507"/>
      <c r="Y507"/>
      <c r="Z507"/>
      <c r="AA507"/>
      <c r="AB507"/>
      <c r="AC507"/>
      <c r="AD507"/>
      <c r="AE507"/>
      <c r="AF507"/>
      <c r="AG507"/>
      <c r="AH507"/>
      <c r="AI507"/>
    </row>
    <row r="508" spans="1:35" s="3" customFormat="1" ht="15.75" customHeight="1" x14ac:dyDescent="0.25">
      <c r="A508" s="18" t="s">
        <v>563</v>
      </c>
      <c r="B508" s="17" t="s">
        <v>152</v>
      </c>
      <c r="C508" s="20">
        <v>0</v>
      </c>
      <c r="D508" s="20">
        <v>0</v>
      </c>
      <c r="E508" s="20">
        <v>0</v>
      </c>
      <c r="F508" s="20">
        <f t="shared" si="187"/>
        <v>0</v>
      </c>
      <c r="G508" s="20" t="s">
        <v>15</v>
      </c>
      <c r="H508" s="26" t="s">
        <v>15</v>
      </c>
      <c r="I508" s="20">
        <v>0</v>
      </c>
      <c r="J508"/>
      <c r="K508"/>
      <c r="L508"/>
      <c r="M508"/>
      <c r="N508"/>
      <c r="O508"/>
      <c r="P508"/>
      <c r="Q508"/>
      <c r="R508"/>
      <c r="S508"/>
      <c r="T508"/>
      <c r="U508"/>
      <c r="V508"/>
      <c r="W508"/>
      <c r="X508"/>
      <c r="Y508"/>
      <c r="Z508"/>
      <c r="AA508"/>
      <c r="AB508"/>
      <c r="AC508"/>
      <c r="AD508"/>
      <c r="AE508"/>
      <c r="AF508"/>
      <c r="AG508"/>
      <c r="AH508"/>
      <c r="AI508"/>
    </row>
    <row r="509" spans="1:35" s="3" customFormat="1" ht="31.5" customHeight="1" x14ac:dyDescent="0.25">
      <c r="A509" s="18" t="s">
        <v>564</v>
      </c>
      <c r="B509" s="17" t="s">
        <v>162</v>
      </c>
      <c r="C509" s="20">
        <v>0</v>
      </c>
      <c r="D509" s="20">
        <v>0</v>
      </c>
      <c r="E509" s="20">
        <v>0</v>
      </c>
      <c r="F509" s="20">
        <f t="shared" si="187"/>
        <v>0</v>
      </c>
      <c r="G509" s="20" t="s">
        <v>15</v>
      </c>
      <c r="H509" s="26" t="s">
        <v>15</v>
      </c>
      <c r="I509" s="20">
        <v>0</v>
      </c>
      <c r="J509"/>
      <c r="K509"/>
      <c r="L509"/>
      <c r="M509"/>
      <c r="N509"/>
      <c r="O509"/>
      <c r="P509"/>
      <c r="Q509"/>
      <c r="R509"/>
      <c r="S509"/>
      <c r="T509"/>
      <c r="U509"/>
      <c r="V509"/>
      <c r="W509"/>
      <c r="X509"/>
      <c r="Y509"/>
      <c r="Z509"/>
      <c r="AA509"/>
      <c r="AB509"/>
      <c r="AC509"/>
      <c r="AD509"/>
      <c r="AE509"/>
      <c r="AF509"/>
      <c r="AG509"/>
      <c r="AH509"/>
      <c r="AI509"/>
    </row>
    <row r="510" spans="1:35" s="3" customFormat="1" ht="15.75" customHeight="1" x14ac:dyDescent="0.25">
      <c r="A510" s="18" t="s">
        <v>565</v>
      </c>
      <c r="B510" s="17" t="s">
        <v>19</v>
      </c>
      <c r="C510" s="20">
        <f t="shared" ref="C510:D510" si="190">SUBTOTAL(9,C511:C514)</f>
        <v>29.895000000000003</v>
      </c>
      <c r="D510" s="20">
        <f t="shared" si="190"/>
        <v>11.847</v>
      </c>
      <c r="E510" s="20">
        <f>SUBTOTAL(9,E511:E514)</f>
        <v>41.578000000000003</v>
      </c>
      <c r="F510" s="20">
        <f t="shared" si="187"/>
        <v>27.773333333333337</v>
      </c>
      <c r="G510" s="20" t="s">
        <v>15</v>
      </c>
      <c r="H510" s="26" t="s">
        <v>15</v>
      </c>
      <c r="I510" s="20">
        <v>0</v>
      </c>
      <c r="J510"/>
      <c r="K510"/>
      <c r="L510"/>
      <c r="M510"/>
      <c r="N510"/>
      <c r="O510"/>
      <c r="P510"/>
      <c r="Q510"/>
      <c r="R510"/>
      <c r="S510"/>
      <c r="T510"/>
      <c r="U510"/>
      <c r="V510"/>
      <c r="W510"/>
      <c r="X510"/>
      <c r="Y510"/>
      <c r="Z510"/>
      <c r="AA510"/>
      <c r="AB510"/>
      <c r="AC510"/>
      <c r="AD510"/>
      <c r="AE510"/>
      <c r="AF510"/>
      <c r="AG510"/>
      <c r="AH510"/>
      <c r="AI510"/>
    </row>
    <row r="511" spans="1:35" s="3" customFormat="1" ht="15.75" customHeight="1" x14ac:dyDescent="0.25">
      <c r="A511" s="18" t="s">
        <v>566</v>
      </c>
      <c r="B511" s="17" t="s">
        <v>525</v>
      </c>
      <c r="C511" s="20">
        <v>1.4770000000000001</v>
      </c>
      <c r="D511" s="20">
        <v>0.52600000000000002</v>
      </c>
      <c r="E511" s="20">
        <v>0.14000000000000001</v>
      </c>
      <c r="F511" s="20">
        <f t="shared" si="187"/>
        <v>0.71433333333333338</v>
      </c>
      <c r="G511" s="20">
        <f>G485</f>
        <v>1929913</v>
      </c>
      <c r="H511" s="26">
        <v>1.0226</v>
      </c>
      <c r="I511" s="20">
        <f>F511*G511*H511/1000</f>
        <v>1409.7575731444665</v>
      </c>
      <c r="J511"/>
      <c r="K511"/>
      <c r="L511"/>
      <c r="M511"/>
      <c r="N511"/>
      <c r="O511"/>
      <c r="P511"/>
      <c r="Q511"/>
      <c r="R511"/>
      <c r="S511"/>
      <c r="T511"/>
      <c r="U511"/>
      <c r="V511"/>
      <c r="W511"/>
      <c r="X511"/>
      <c r="Y511"/>
      <c r="Z511"/>
      <c r="AA511"/>
      <c r="AB511"/>
      <c r="AC511"/>
      <c r="AD511"/>
      <c r="AE511"/>
      <c r="AF511"/>
      <c r="AG511"/>
      <c r="AH511"/>
      <c r="AI511"/>
    </row>
    <row r="512" spans="1:35" s="3" customFormat="1" ht="15.75" customHeight="1" x14ac:dyDescent="0.25">
      <c r="A512" s="18" t="s">
        <v>567</v>
      </c>
      <c r="B512" s="17" t="s">
        <v>527</v>
      </c>
      <c r="C512" s="20">
        <v>25.749000000000002</v>
      </c>
      <c r="D512" s="20">
        <v>0.504</v>
      </c>
      <c r="E512" s="20">
        <f>0.383+0.545</f>
        <v>0.92800000000000005</v>
      </c>
      <c r="F512" s="20">
        <f t="shared" si="187"/>
        <v>9.0603333333333342</v>
      </c>
      <c r="G512" s="20">
        <f>G486</f>
        <v>1525300</v>
      </c>
      <c r="H512" s="26">
        <v>1.0226</v>
      </c>
      <c r="I512" s="20">
        <f>F512*G512*H512/1000</f>
        <v>14132.052250726669</v>
      </c>
      <c r="J512"/>
      <c r="K512"/>
      <c r="L512"/>
      <c r="M512"/>
      <c r="N512"/>
      <c r="O512"/>
      <c r="P512"/>
      <c r="Q512"/>
      <c r="R512"/>
      <c r="S512"/>
      <c r="T512"/>
      <c r="U512"/>
      <c r="V512"/>
      <c r="W512"/>
      <c r="X512"/>
      <c r="Y512"/>
      <c r="Z512"/>
      <c r="AA512"/>
      <c r="AB512"/>
      <c r="AC512"/>
      <c r="AD512"/>
      <c r="AE512"/>
      <c r="AF512"/>
      <c r="AG512"/>
      <c r="AH512"/>
      <c r="AI512"/>
    </row>
    <row r="513" spans="1:35" s="3" customFormat="1" ht="15.75" customHeight="1" x14ac:dyDescent="0.25">
      <c r="A513" s="18" t="s">
        <v>568</v>
      </c>
      <c r="B513" s="17" t="s">
        <v>529</v>
      </c>
      <c r="C513" s="20">
        <v>0.755</v>
      </c>
      <c r="D513" s="20">
        <v>2.0720000000000001</v>
      </c>
      <c r="E513" s="20">
        <f>20.218-E511</f>
        <v>20.077999999999999</v>
      </c>
      <c r="F513" s="20">
        <f t="shared" si="187"/>
        <v>7.6350000000000007</v>
      </c>
      <c r="G513" s="20">
        <f>G487</f>
        <v>1927419</v>
      </c>
      <c r="H513" s="26">
        <v>1.0226</v>
      </c>
      <c r="I513" s="20">
        <f>F513*G513*H513/1000</f>
        <v>15048.422140869001</v>
      </c>
      <c r="J513"/>
      <c r="K513"/>
      <c r="L513"/>
      <c r="M513"/>
      <c r="N513"/>
      <c r="O513"/>
      <c r="P513"/>
      <c r="Q513"/>
      <c r="R513"/>
      <c r="S513"/>
      <c r="T513"/>
      <c r="U513"/>
      <c r="V513"/>
      <c r="W513"/>
      <c r="X513"/>
      <c r="Y513"/>
      <c r="Z513"/>
      <c r="AA513"/>
      <c r="AB513"/>
      <c r="AC513"/>
      <c r="AD513"/>
      <c r="AE513"/>
      <c r="AF513"/>
      <c r="AG513"/>
      <c r="AH513"/>
      <c r="AI513"/>
    </row>
    <row r="514" spans="1:35" s="3" customFormat="1" ht="15.75" customHeight="1" x14ac:dyDescent="0.25">
      <c r="A514" s="18" t="s">
        <v>569</v>
      </c>
      <c r="B514" s="17" t="s">
        <v>531</v>
      </c>
      <c r="C514" s="20">
        <v>1.9139999999999999</v>
      </c>
      <c r="D514" s="20">
        <v>8.7449999999999992</v>
      </c>
      <c r="E514" s="20">
        <f>21.36-E512</f>
        <v>20.431999999999999</v>
      </c>
      <c r="F514" s="20">
        <f t="shared" si="187"/>
        <v>10.363666666666665</v>
      </c>
      <c r="G514" s="20">
        <f>G488</f>
        <v>2058647</v>
      </c>
      <c r="H514" s="26">
        <v>1.0226</v>
      </c>
      <c r="I514" s="20">
        <f>F514*G514*H514/1000</f>
        <v>21817.305259540062</v>
      </c>
      <c r="J514"/>
      <c r="K514"/>
      <c r="L514"/>
      <c r="M514"/>
      <c r="N514"/>
      <c r="O514"/>
      <c r="P514"/>
      <c r="Q514"/>
      <c r="R514"/>
      <c r="S514"/>
      <c r="T514"/>
      <c r="U514"/>
      <c r="V514"/>
      <c r="W514"/>
      <c r="X514"/>
      <c r="Y514"/>
      <c r="Z514"/>
      <c r="AA514"/>
      <c r="AB514"/>
      <c r="AC514"/>
      <c r="AD514"/>
      <c r="AE514"/>
      <c r="AF514"/>
      <c r="AG514"/>
      <c r="AH514"/>
      <c r="AI514"/>
    </row>
    <row r="515" spans="1:35" s="3" customFormat="1" ht="15.75" customHeight="1" x14ac:dyDescent="0.25">
      <c r="A515" s="18" t="s">
        <v>570</v>
      </c>
      <c r="B515" s="17" t="s">
        <v>60</v>
      </c>
      <c r="C515" s="20">
        <v>0</v>
      </c>
      <c r="D515" s="20">
        <v>0</v>
      </c>
      <c r="E515" s="20">
        <f>E518+E519</f>
        <v>0.27</v>
      </c>
      <c r="F515" s="20">
        <f t="shared" si="187"/>
        <v>9.0000000000000011E-2</v>
      </c>
      <c r="G515" s="20" t="s">
        <v>15</v>
      </c>
      <c r="H515" s="26" t="s">
        <v>15</v>
      </c>
      <c r="I515" s="20">
        <v>0</v>
      </c>
      <c r="J515"/>
      <c r="K515"/>
      <c r="L515"/>
      <c r="M515"/>
      <c r="N515"/>
      <c r="O515"/>
      <c r="P515"/>
      <c r="Q515"/>
      <c r="R515"/>
      <c r="S515"/>
      <c r="T515"/>
      <c r="U515"/>
      <c r="V515"/>
      <c r="W515"/>
      <c r="X515"/>
      <c r="Y515"/>
      <c r="Z515"/>
      <c r="AA515"/>
      <c r="AB515"/>
      <c r="AC515"/>
      <c r="AD515"/>
      <c r="AE515"/>
      <c r="AF515"/>
      <c r="AG515"/>
      <c r="AH515"/>
      <c r="AI515"/>
    </row>
    <row r="516" spans="1:35" s="3" customFormat="1" ht="15.75" customHeight="1" x14ac:dyDescent="0.25">
      <c r="A516" s="18" t="s">
        <v>571</v>
      </c>
      <c r="B516" s="17" t="s">
        <v>525</v>
      </c>
      <c r="C516" s="20">
        <v>0</v>
      </c>
      <c r="D516" s="20">
        <v>0</v>
      </c>
      <c r="E516" s="20">
        <v>0</v>
      </c>
      <c r="F516" s="20">
        <f t="shared" si="187"/>
        <v>0</v>
      </c>
      <c r="G516" s="20">
        <f>G490</f>
        <v>2672934</v>
      </c>
      <c r="H516" s="26">
        <v>1.224</v>
      </c>
      <c r="I516" s="20">
        <f>F516*G516*H516/1000</f>
        <v>0</v>
      </c>
      <c r="J516"/>
      <c r="K516"/>
      <c r="L516"/>
      <c r="M516"/>
      <c r="N516"/>
      <c r="O516"/>
      <c r="P516"/>
      <c r="Q516"/>
      <c r="R516"/>
      <c r="S516"/>
      <c r="T516"/>
      <c r="U516"/>
      <c r="V516"/>
      <c r="W516"/>
      <c r="X516"/>
      <c r="Y516"/>
      <c r="Z516"/>
      <c r="AA516"/>
      <c r="AB516"/>
      <c r="AC516"/>
      <c r="AD516"/>
      <c r="AE516"/>
      <c r="AF516"/>
      <c r="AG516"/>
      <c r="AH516"/>
      <c r="AI516"/>
    </row>
    <row r="517" spans="1:35" s="3" customFormat="1" ht="15.75" customHeight="1" x14ac:dyDescent="0.25">
      <c r="A517" s="18" t="s">
        <v>572</v>
      </c>
      <c r="B517" s="17" t="s">
        <v>527</v>
      </c>
      <c r="C517" s="20">
        <v>0</v>
      </c>
      <c r="D517" s="20">
        <v>0</v>
      </c>
      <c r="E517" s="20">
        <v>0</v>
      </c>
      <c r="F517" s="20">
        <f t="shared" si="187"/>
        <v>0</v>
      </c>
      <c r="G517" s="20">
        <f>G491</f>
        <v>3819466</v>
      </c>
      <c r="H517" s="26">
        <v>1.224</v>
      </c>
      <c r="I517" s="20">
        <f>F517*G517*H517/1000</f>
        <v>0</v>
      </c>
      <c r="J517"/>
      <c r="K517"/>
      <c r="L517"/>
      <c r="M517"/>
      <c r="N517"/>
      <c r="O517"/>
      <c r="P517"/>
      <c r="Q517"/>
      <c r="R517"/>
      <c r="S517"/>
      <c r="T517"/>
      <c r="U517"/>
      <c r="V517"/>
      <c r="W517"/>
      <c r="X517"/>
      <c r="Y517"/>
      <c r="Z517"/>
      <c r="AA517"/>
      <c r="AB517"/>
      <c r="AC517"/>
      <c r="AD517"/>
      <c r="AE517"/>
      <c r="AF517"/>
      <c r="AG517"/>
      <c r="AH517"/>
      <c r="AI517"/>
    </row>
    <row r="518" spans="1:35" s="3" customFormat="1" ht="15.75" customHeight="1" x14ac:dyDescent="0.25">
      <c r="A518" s="18" t="s">
        <v>573</v>
      </c>
      <c r="B518" s="17" t="s">
        <v>529</v>
      </c>
      <c r="C518" s="20">
        <v>0</v>
      </c>
      <c r="D518" s="20">
        <v>0</v>
      </c>
      <c r="E518" s="20">
        <v>0.12</v>
      </c>
      <c r="F518" s="20">
        <f t="shared" si="187"/>
        <v>0.04</v>
      </c>
      <c r="G518" s="20">
        <f>G492</f>
        <v>2541423</v>
      </c>
      <c r="H518" s="26">
        <v>1.224</v>
      </c>
      <c r="I518" s="20">
        <f>F518*G518*H518/1000</f>
        <v>124.42807007999998</v>
      </c>
      <c r="J518"/>
      <c r="K518"/>
      <c r="L518"/>
      <c r="M518"/>
      <c r="N518"/>
      <c r="O518"/>
      <c r="P518"/>
      <c r="Q518"/>
      <c r="R518"/>
      <c r="S518"/>
      <c r="T518"/>
      <c r="U518"/>
      <c r="V518"/>
      <c r="W518"/>
      <c r="X518"/>
      <c r="Y518"/>
      <c r="Z518"/>
      <c r="AA518"/>
      <c r="AB518"/>
      <c r="AC518"/>
      <c r="AD518"/>
      <c r="AE518"/>
      <c r="AF518"/>
      <c r="AG518"/>
      <c r="AH518"/>
      <c r="AI518"/>
    </row>
    <row r="519" spans="1:35" s="3" customFormat="1" ht="15.75" customHeight="1" x14ac:dyDescent="0.25">
      <c r="A519" s="18" t="s">
        <v>574</v>
      </c>
      <c r="B519" s="17" t="s">
        <v>531</v>
      </c>
      <c r="C519" s="20">
        <v>0</v>
      </c>
      <c r="D519" s="20">
        <v>0</v>
      </c>
      <c r="E519" s="20">
        <v>0.15</v>
      </c>
      <c r="F519" s="20">
        <f t="shared" si="187"/>
        <v>4.9999999999999996E-2</v>
      </c>
      <c r="G519" s="20">
        <f>G493</f>
        <v>5745485</v>
      </c>
      <c r="H519" s="26">
        <v>1.224</v>
      </c>
      <c r="I519" s="20">
        <f>F519*G519*H519/1000</f>
        <v>351.62368199999997</v>
      </c>
      <c r="J519"/>
      <c r="K519"/>
      <c r="L519"/>
      <c r="M519"/>
      <c r="N519"/>
      <c r="O519"/>
      <c r="P519"/>
      <c r="Q519"/>
      <c r="R519"/>
      <c r="S519"/>
      <c r="T519"/>
      <c r="U519"/>
      <c r="V519"/>
      <c r="W519"/>
      <c r="X519"/>
      <c r="Y519"/>
      <c r="Z519"/>
      <c r="AA519"/>
      <c r="AB519"/>
      <c r="AC519"/>
      <c r="AD519"/>
      <c r="AE519"/>
      <c r="AF519"/>
      <c r="AG519"/>
      <c r="AH519"/>
      <c r="AI519"/>
    </row>
    <row r="520" spans="1:35" s="3" customFormat="1" ht="15.75" customHeight="1" x14ac:dyDescent="0.25">
      <c r="A520" s="18" t="s">
        <v>575</v>
      </c>
      <c r="B520" s="17" t="s">
        <v>96</v>
      </c>
      <c r="C520" s="20">
        <v>0</v>
      </c>
      <c r="D520" s="20">
        <v>0</v>
      </c>
      <c r="E520" s="20">
        <v>0</v>
      </c>
      <c r="F520" s="20">
        <f t="shared" si="187"/>
        <v>0</v>
      </c>
      <c r="G520" s="20" t="str">
        <f>G494</f>
        <v>нд</v>
      </c>
      <c r="H520" s="26" t="s">
        <v>15</v>
      </c>
      <c r="I520" s="20">
        <v>0</v>
      </c>
      <c r="J520"/>
      <c r="K520"/>
      <c r="L520"/>
      <c r="M520"/>
      <c r="N520"/>
      <c r="O520"/>
      <c r="P520"/>
      <c r="Q520"/>
      <c r="R520"/>
      <c r="S520"/>
      <c r="T520"/>
      <c r="U520"/>
      <c r="V520"/>
      <c r="W520"/>
      <c r="X520"/>
      <c r="Y520"/>
      <c r="Z520"/>
      <c r="AA520"/>
      <c r="AB520"/>
      <c r="AC520"/>
      <c r="AD520"/>
      <c r="AE520"/>
      <c r="AF520"/>
      <c r="AG520"/>
      <c r="AH520"/>
      <c r="AI520"/>
    </row>
    <row r="521" spans="1:35" s="3" customFormat="1" ht="15.75" customHeight="1" x14ac:dyDescent="0.25">
      <c r="A521" s="18" t="s">
        <v>576</v>
      </c>
      <c r="B521" s="17" t="s">
        <v>120</v>
      </c>
      <c r="C521" s="20">
        <f>SUM(C522:C533)</f>
        <v>184.39</v>
      </c>
      <c r="D521" s="20">
        <f t="shared" ref="D521" si="191">SUM(D522:D533)</f>
        <v>717.9</v>
      </c>
      <c r="E521" s="20">
        <f>SUM(E522:E533)</f>
        <v>4005</v>
      </c>
      <c r="F521" s="20">
        <f t="shared" si="187"/>
        <v>1635.7633333333333</v>
      </c>
      <c r="G521" s="20" t="s">
        <v>15</v>
      </c>
      <c r="H521" s="26" t="s">
        <v>15</v>
      </c>
      <c r="I521" s="20">
        <v>0</v>
      </c>
      <c r="J521"/>
      <c r="K521"/>
      <c r="L521"/>
      <c r="M521"/>
      <c r="N521"/>
      <c r="O521"/>
      <c r="P521"/>
      <c r="Q521"/>
      <c r="R521"/>
      <c r="S521"/>
      <c r="T521"/>
      <c r="U521"/>
      <c r="V521"/>
      <c r="W521"/>
      <c r="X521"/>
      <c r="Y521"/>
      <c r="Z521"/>
      <c r="AA521"/>
      <c r="AB521"/>
      <c r="AC521"/>
      <c r="AD521"/>
      <c r="AE521"/>
      <c r="AF521"/>
      <c r="AG521"/>
      <c r="AH521"/>
      <c r="AI521"/>
    </row>
    <row r="522" spans="1:35" s="3" customFormat="1" ht="47.25" customHeight="1" x14ac:dyDescent="0.25">
      <c r="A522" s="18" t="s">
        <v>577</v>
      </c>
      <c r="B522" s="17" t="s">
        <v>540</v>
      </c>
      <c r="C522" s="20">
        <v>0</v>
      </c>
      <c r="D522" s="20">
        <v>0</v>
      </c>
      <c r="E522" s="20">
        <v>50</v>
      </c>
      <c r="F522" s="20">
        <f t="shared" si="187"/>
        <v>16.666666666666668</v>
      </c>
      <c r="G522" s="20">
        <f>G496</f>
        <v>32791</v>
      </c>
      <c r="H522" s="26">
        <v>1.1819999999999999</v>
      </c>
      <c r="I522" s="20">
        <f t="shared" ref="I522:I533" si="192">F522*G522*H522/1000</f>
        <v>645.98270000000002</v>
      </c>
      <c r="J522"/>
      <c r="K522"/>
      <c r="L522"/>
      <c r="M522"/>
      <c r="N522"/>
      <c r="O522"/>
      <c r="P522"/>
      <c r="Q522"/>
      <c r="R522"/>
      <c r="S522"/>
      <c r="T522"/>
      <c r="U522"/>
      <c r="V522"/>
      <c r="W522"/>
      <c r="X522"/>
      <c r="Y522"/>
      <c r="Z522"/>
      <c r="AA522"/>
      <c r="AB522"/>
      <c r="AC522"/>
      <c r="AD522"/>
      <c r="AE522"/>
      <c r="AF522"/>
      <c r="AG522"/>
      <c r="AH522"/>
      <c r="AI522"/>
    </row>
    <row r="523" spans="1:35" s="3" customFormat="1" ht="15.75" customHeight="1" x14ac:dyDescent="0.25">
      <c r="A523" s="18" t="s">
        <v>578</v>
      </c>
      <c r="B523" s="17" t="s">
        <v>542</v>
      </c>
      <c r="C523" s="20">
        <v>1</v>
      </c>
      <c r="D523" s="20">
        <v>0</v>
      </c>
      <c r="E523" s="20">
        <v>200</v>
      </c>
      <c r="F523" s="20">
        <f t="shared" si="187"/>
        <v>67</v>
      </c>
      <c r="G523" s="20">
        <f>G497</f>
        <v>11979</v>
      </c>
      <c r="H523" s="26">
        <v>1.1819999999999999</v>
      </c>
      <c r="I523" s="20">
        <f t="shared" si="192"/>
        <v>948.66492599999992</v>
      </c>
      <c r="J523"/>
      <c r="K523"/>
      <c r="L523"/>
      <c r="M523"/>
      <c r="N523"/>
      <c r="O523"/>
      <c r="P523"/>
      <c r="Q523"/>
      <c r="R523"/>
      <c r="S523"/>
      <c r="T523"/>
      <c r="U523"/>
      <c r="V523"/>
      <c r="W523"/>
      <c r="X523"/>
      <c r="Y523"/>
      <c r="Z523"/>
      <c r="AA523"/>
      <c r="AB523"/>
      <c r="AC523"/>
      <c r="AD523"/>
      <c r="AE523"/>
      <c r="AF523"/>
      <c r="AG523"/>
      <c r="AH523"/>
      <c r="AI523"/>
    </row>
    <row r="524" spans="1:35" s="3" customFormat="1" ht="15.75" customHeight="1" x14ac:dyDescent="0.25">
      <c r="A524" s="18" t="s">
        <v>579</v>
      </c>
      <c r="B524" s="17" t="s">
        <v>544</v>
      </c>
      <c r="C524" s="20">
        <v>0</v>
      </c>
      <c r="D524" s="20">
        <v>0</v>
      </c>
      <c r="E524" s="20">
        <v>0</v>
      </c>
      <c r="F524" s="20">
        <f t="shared" si="187"/>
        <v>0</v>
      </c>
      <c r="G524" s="20">
        <f>G498</f>
        <v>8410</v>
      </c>
      <c r="H524" s="26">
        <v>1.1819999999999999</v>
      </c>
      <c r="I524" s="20">
        <f t="shared" si="192"/>
        <v>0</v>
      </c>
      <c r="J524"/>
      <c r="K524"/>
      <c r="L524"/>
      <c r="M524"/>
      <c r="N524"/>
      <c r="O524"/>
      <c r="P524"/>
      <c r="Q524"/>
      <c r="R524"/>
      <c r="S524"/>
      <c r="T524"/>
      <c r="U524"/>
      <c r="V524"/>
      <c r="W524"/>
      <c r="X524"/>
      <c r="Y524"/>
      <c r="Z524"/>
      <c r="AA524"/>
      <c r="AB524"/>
      <c r="AC524"/>
      <c r="AD524"/>
      <c r="AE524"/>
      <c r="AF524"/>
      <c r="AG524"/>
      <c r="AH524"/>
      <c r="AI524"/>
    </row>
    <row r="525" spans="1:35" s="3" customFormat="1" ht="15.75" customHeight="1" x14ac:dyDescent="0.25">
      <c r="A525" s="18" t="s">
        <v>580</v>
      </c>
      <c r="B525" s="17" t="s">
        <v>546</v>
      </c>
      <c r="C525" s="20">
        <v>15</v>
      </c>
      <c r="D525" s="20">
        <v>135</v>
      </c>
      <c r="E525" s="20">
        <v>0</v>
      </c>
      <c r="F525" s="20">
        <f t="shared" si="187"/>
        <v>50</v>
      </c>
      <c r="G525" s="20">
        <f t="shared" ref="G525:G534" si="193">G499</f>
        <v>7880</v>
      </c>
      <c r="H525" s="26">
        <v>1.1819999999999999</v>
      </c>
      <c r="I525" s="20">
        <f t="shared" si="192"/>
        <v>465.70800000000003</v>
      </c>
      <c r="J525"/>
      <c r="K525"/>
      <c r="L525"/>
      <c r="M525"/>
      <c r="N525"/>
      <c r="O525"/>
      <c r="P525"/>
      <c r="Q525"/>
      <c r="R525"/>
      <c r="S525"/>
      <c r="T525"/>
      <c r="U525"/>
      <c r="V525"/>
      <c r="W525"/>
      <c r="X525"/>
      <c r="Y525"/>
      <c r="Z525"/>
      <c r="AA525"/>
      <c r="AB525"/>
      <c r="AC525"/>
      <c r="AD525"/>
      <c r="AE525"/>
      <c r="AF525"/>
      <c r="AG525"/>
      <c r="AH525"/>
      <c r="AI525"/>
    </row>
    <row r="526" spans="1:35" s="3" customFormat="1" ht="15.75" customHeight="1" x14ac:dyDescent="0.25">
      <c r="A526" s="18" t="s">
        <v>581</v>
      </c>
      <c r="B526" s="17" t="s">
        <v>548</v>
      </c>
      <c r="C526" s="20">
        <v>0</v>
      </c>
      <c r="D526" s="20">
        <v>0</v>
      </c>
      <c r="E526" s="20">
        <v>0</v>
      </c>
      <c r="F526" s="20">
        <f t="shared" si="187"/>
        <v>0</v>
      </c>
      <c r="G526" s="20">
        <f t="shared" si="193"/>
        <v>5421</v>
      </c>
      <c r="H526" s="26">
        <v>1.1819999999999999</v>
      </c>
      <c r="I526" s="20">
        <f t="shared" si="192"/>
        <v>0</v>
      </c>
      <c r="J526"/>
      <c r="K526"/>
      <c r="L526"/>
      <c r="M526"/>
      <c r="N526"/>
      <c r="O526"/>
      <c r="P526"/>
      <c r="Q526"/>
      <c r="R526"/>
      <c r="S526"/>
      <c r="T526"/>
      <c r="U526"/>
      <c r="V526"/>
      <c r="W526"/>
      <c r="X526"/>
      <c r="Y526"/>
      <c r="Z526"/>
      <c r="AA526"/>
      <c r="AB526"/>
      <c r="AC526"/>
      <c r="AD526"/>
      <c r="AE526"/>
      <c r="AF526"/>
      <c r="AG526"/>
      <c r="AH526"/>
      <c r="AI526"/>
    </row>
    <row r="527" spans="1:35" s="3" customFormat="1" ht="15.75" customHeight="1" x14ac:dyDescent="0.25">
      <c r="A527" s="18" t="s">
        <v>582</v>
      </c>
      <c r="B527" s="17" t="s">
        <v>550</v>
      </c>
      <c r="C527" s="20">
        <v>0</v>
      </c>
      <c r="D527" s="20">
        <v>0</v>
      </c>
      <c r="E527" s="20">
        <v>0</v>
      </c>
      <c r="F527" s="20">
        <f t="shared" si="187"/>
        <v>0</v>
      </c>
      <c r="G527" s="20">
        <f t="shared" si="193"/>
        <v>0</v>
      </c>
      <c r="H527" s="26">
        <v>1.1819999999999999</v>
      </c>
      <c r="I527" s="20">
        <f t="shared" si="192"/>
        <v>0</v>
      </c>
      <c r="J527"/>
      <c r="K527"/>
      <c r="L527"/>
      <c r="M527"/>
      <c r="N527"/>
      <c r="O527"/>
      <c r="P527"/>
      <c r="Q527"/>
      <c r="R527"/>
      <c r="S527"/>
      <c r="T527"/>
      <c r="U527"/>
      <c r="V527"/>
      <c r="W527"/>
      <c r="X527"/>
      <c r="Y527"/>
      <c r="Z527"/>
      <c r="AA527"/>
      <c r="AB527"/>
      <c r="AC527"/>
      <c r="AD527"/>
      <c r="AE527"/>
      <c r="AF527"/>
      <c r="AG527"/>
      <c r="AH527"/>
      <c r="AI527"/>
    </row>
    <row r="528" spans="1:35" s="3" customFormat="1" ht="15.75" customHeight="1" x14ac:dyDescent="0.25">
      <c r="A528" s="18" t="s">
        <v>583</v>
      </c>
      <c r="B528" s="17" t="s">
        <v>552</v>
      </c>
      <c r="C528" s="20">
        <v>10</v>
      </c>
      <c r="D528" s="20">
        <v>10</v>
      </c>
      <c r="E528" s="20">
        <f>448+125-E522</f>
        <v>523</v>
      </c>
      <c r="F528" s="20">
        <f t="shared" si="187"/>
        <v>181</v>
      </c>
      <c r="G528" s="20">
        <f t="shared" si="193"/>
        <v>34626</v>
      </c>
      <c r="H528" s="26">
        <v>1.1819999999999999</v>
      </c>
      <c r="I528" s="20">
        <f t="shared" si="192"/>
        <v>7407.9556919999995</v>
      </c>
      <c r="J528"/>
      <c r="K528"/>
      <c r="L528"/>
      <c r="M528"/>
      <c r="N528"/>
      <c r="O528"/>
      <c r="P528"/>
      <c r="Q528"/>
      <c r="R528"/>
      <c r="S528"/>
      <c r="T528"/>
      <c r="U528"/>
      <c r="V528"/>
      <c r="W528"/>
      <c r="X528"/>
      <c r="Y528"/>
      <c r="Z528"/>
      <c r="AA528"/>
      <c r="AB528"/>
      <c r="AC528"/>
      <c r="AD528"/>
      <c r="AE528"/>
      <c r="AF528"/>
      <c r="AG528"/>
      <c r="AH528"/>
      <c r="AI528"/>
    </row>
    <row r="529" spans="1:35" s="3" customFormat="1" ht="15.75" customHeight="1" x14ac:dyDescent="0.25">
      <c r="A529" s="18" t="s">
        <v>584</v>
      </c>
      <c r="B529" s="17" t="s">
        <v>554</v>
      </c>
      <c r="C529" s="20">
        <v>29</v>
      </c>
      <c r="D529" s="20">
        <v>70</v>
      </c>
      <c r="E529" s="20">
        <f>849+103-E523</f>
        <v>752</v>
      </c>
      <c r="F529" s="20">
        <f t="shared" si="187"/>
        <v>283.66666666666669</v>
      </c>
      <c r="G529" s="20">
        <f t="shared" si="193"/>
        <v>16188</v>
      </c>
      <c r="H529" s="26">
        <v>1.1819999999999999</v>
      </c>
      <c r="I529" s="20">
        <f t="shared" si="192"/>
        <v>5427.7392719999998</v>
      </c>
      <c r="J529"/>
      <c r="K529"/>
      <c r="L529"/>
      <c r="M529"/>
      <c r="N529"/>
      <c r="O529"/>
      <c r="P529"/>
      <c r="Q529"/>
      <c r="R529"/>
      <c r="S529"/>
      <c r="T529"/>
      <c r="U529"/>
      <c r="V529"/>
      <c r="W529"/>
      <c r="X529"/>
      <c r="Y529"/>
      <c r="Z529"/>
      <c r="AA529"/>
      <c r="AB529"/>
      <c r="AC529"/>
      <c r="AD529"/>
      <c r="AE529"/>
      <c r="AF529"/>
      <c r="AG529"/>
      <c r="AH529"/>
      <c r="AI529"/>
    </row>
    <row r="530" spans="1:35" s="3" customFormat="1" ht="15.75" customHeight="1" x14ac:dyDescent="0.25">
      <c r="A530" s="18" t="s">
        <v>585</v>
      </c>
      <c r="B530" s="17" t="s">
        <v>556</v>
      </c>
      <c r="C530" s="20">
        <v>129.38999999999999</v>
      </c>
      <c r="D530" s="20">
        <v>413</v>
      </c>
      <c r="E530" s="20">
        <f>970+320+160</f>
        <v>1450</v>
      </c>
      <c r="F530" s="20">
        <f t="shared" si="187"/>
        <v>664.13</v>
      </c>
      <c r="G530" s="20">
        <f t="shared" si="193"/>
        <v>7143</v>
      </c>
      <c r="H530" s="26">
        <v>1.1819999999999999</v>
      </c>
      <c r="I530" s="20">
        <f t="shared" si="192"/>
        <v>5607.2668573800001</v>
      </c>
      <c r="J530"/>
      <c r="K530"/>
      <c r="L530"/>
      <c r="M530"/>
      <c r="N530"/>
      <c r="O530"/>
      <c r="P530"/>
      <c r="Q530"/>
      <c r="R530"/>
      <c r="S530"/>
      <c r="T530"/>
      <c r="U530"/>
      <c r="V530"/>
      <c r="W530"/>
      <c r="X530"/>
      <c r="Y530"/>
      <c r="Z530"/>
      <c r="AA530"/>
      <c r="AB530"/>
      <c r="AC530"/>
      <c r="AD530"/>
      <c r="AE530"/>
      <c r="AF530"/>
      <c r="AG530"/>
      <c r="AH530"/>
      <c r="AI530"/>
    </row>
    <row r="531" spans="1:35" s="3" customFormat="1" ht="15.75" customHeight="1" x14ac:dyDescent="0.25">
      <c r="A531" s="18" t="s">
        <v>586</v>
      </c>
      <c r="B531" s="17" t="s">
        <v>558</v>
      </c>
      <c r="C531" s="20">
        <v>0</v>
      </c>
      <c r="D531" s="20">
        <v>89.9</v>
      </c>
      <c r="E531" s="20">
        <v>400</v>
      </c>
      <c r="F531" s="20">
        <f t="shared" si="187"/>
        <v>163.29999999999998</v>
      </c>
      <c r="G531" s="20">
        <f t="shared" si="193"/>
        <v>2942</v>
      </c>
      <c r="H531" s="26">
        <v>1.1819999999999999</v>
      </c>
      <c r="I531" s="20">
        <f t="shared" si="192"/>
        <v>567.86660519999998</v>
      </c>
      <c r="J531"/>
      <c r="K531"/>
      <c r="L531"/>
      <c r="M531"/>
      <c r="N531"/>
      <c r="O531"/>
      <c r="P531"/>
      <c r="Q531"/>
      <c r="R531"/>
      <c r="S531"/>
      <c r="T531"/>
      <c r="U531"/>
      <c r="V531"/>
      <c r="W531"/>
      <c r="X531"/>
      <c r="Y531"/>
      <c r="Z531"/>
      <c r="AA531"/>
      <c r="AB531"/>
      <c r="AC531"/>
      <c r="AD531"/>
      <c r="AE531"/>
      <c r="AF531"/>
      <c r="AG531"/>
      <c r="AH531"/>
      <c r="AI531"/>
    </row>
    <row r="532" spans="1:35" s="3" customFormat="1" ht="15.75" customHeight="1" x14ac:dyDescent="0.25">
      <c r="A532" s="18" t="s">
        <v>587</v>
      </c>
      <c r="B532" s="17" t="s">
        <v>560</v>
      </c>
      <c r="C532" s="20">
        <v>0</v>
      </c>
      <c r="D532" s="20">
        <v>0</v>
      </c>
      <c r="E532" s="20">
        <v>630</v>
      </c>
      <c r="F532" s="20">
        <f t="shared" si="187"/>
        <v>210</v>
      </c>
      <c r="G532" s="20">
        <f t="shared" si="193"/>
        <v>4946</v>
      </c>
      <c r="H532" s="26">
        <v>1.1819999999999999</v>
      </c>
      <c r="I532" s="20">
        <f t="shared" si="192"/>
        <v>1227.6961199999998</v>
      </c>
      <c r="J532"/>
      <c r="K532"/>
      <c r="L532"/>
      <c r="M532"/>
      <c r="N532"/>
      <c r="O532"/>
      <c r="P532"/>
      <c r="Q532"/>
      <c r="R532"/>
      <c r="S532"/>
      <c r="T532"/>
      <c r="U532"/>
      <c r="V532"/>
      <c r="W532"/>
      <c r="X532"/>
      <c r="Y532"/>
      <c r="Z532"/>
      <c r="AA532"/>
      <c r="AB532"/>
      <c r="AC532"/>
      <c r="AD532"/>
      <c r="AE532"/>
      <c r="AF532"/>
      <c r="AG532"/>
      <c r="AH532"/>
      <c r="AI532"/>
    </row>
    <row r="533" spans="1:35" s="3" customFormat="1" ht="31.5" customHeight="1" x14ac:dyDescent="0.25">
      <c r="A533" s="18" t="s">
        <v>588</v>
      </c>
      <c r="B533" s="17" t="s">
        <v>562</v>
      </c>
      <c r="C533" s="20">
        <v>0</v>
      </c>
      <c r="D533" s="20">
        <v>0</v>
      </c>
      <c r="E533" s="20">
        <v>0</v>
      </c>
      <c r="F533" s="20">
        <f t="shared" si="187"/>
        <v>0</v>
      </c>
      <c r="G533" s="20">
        <f t="shared" si="193"/>
        <v>4796</v>
      </c>
      <c r="H533" s="26">
        <v>1.1819999999999999</v>
      </c>
      <c r="I533" s="20">
        <f t="shared" si="192"/>
        <v>0</v>
      </c>
      <c r="J533"/>
      <c r="K533"/>
      <c r="L533"/>
      <c r="M533"/>
      <c r="N533"/>
      <c r="O533"/>
      <c r="P533"/>
      <c r="Q533"/>
      <c r="R533"/>
      <c r="S533"/>
      <c r="T533"/>
      <c r="U533"/>
      <c r="V533"/>
      <c r="W533"/>
      <c r="X533"/>
      <c r="Y533"/>
      <c r="Z533"/>
      <c r="AA533"/>
      <c r="AB533"/>
      <c r="AC533"/>
      <c r="AD533"/>
      <c r="AE533"/>
      <c r="AF533"/>
      <c r="AG533"/>
      <c r="AH533"/>
      <c r="AI533"/>
    </row>
    <row r="534" spans="1:35" s="3" customFormat="1" ht="15.75" customHeight="1" x14ac:dyDescent="0.25">
      <c r="A534" s="18" t="s">
        <v>589</v>
      </c>
      <c r="B534" s="17" t="s">
        <v>152</v>
      </c>
      <c r="C534" s="20">
        <v>0</v>
      </c>
      <c r="D534" s="20">
        <v>0</v>
      </c>
      <c r="E534" s="20">
        <v>0</v>
      </c>
      <c r="F534" s="20">
        <f t="shared" si="187"/>
        <v>0</v>
      </c>
      <c r="G534" s="20" t="str">
        <f t="shared" si="193"/>
        <v>нд</v>
      </c>
      <c r="H534" s="26" t="s">
        <v>15</v>
      </c>
      <c r="I534" s="20">
        <v>0</v>
      </c>
      <c r="J534"/>
      <c r="K534"/>
      <c r="L534"/>
      <c r="M534"/>
      <c r="N534"/>
      <c r="O534"/>
      <c r="P534"/>
      <c r="Q534"/>
      <c r="R534"/>
      <c r="S534"/>
      <c r="T534"/>
      <c r="U534"/>
      <c r="V534"/>
      <c r="W534"/>
      <c r="X534"/>
      <c r="Y534"/>
      <c r="Z534"/>
      <c r="AA534"/>
      <c r="AB534"/>
      <c r="AC534"/>
      <c r="AD534"/>
      <c r="AE534"/>
      <c r="AF534"/>
      <c r="AG534"/>
      <c r="AH534"/>
      <c r="AI534"/>
    </row>
    <row r="535" spans="1:35" s="3" customFormat="1" ht="15.75" customHeight="1" x14ac:dyDescent="0.25">
      <c r="A535" s="18" t="s">
        <v>590</v>
      </c>
      <c r="B535" s="17" t="s">
        <v>591</v>
      </c>
      <c r="C535" s="20" t="s">
        <v>15</v>
      </c>
      <c r="D535" s="20" t="s">
        <v>15</v>
      </c>
      <c r="E535" s="20" t="s">
        <v>15</v>
      </c>
      <c r="F535" s="20" t="s">
        <v>15</v>
      </c>
      <c r="G535" s="20" t="s">
        <v>15</v>
      </c>
      <c r="H535" s="20" t="s">
        <v>15</v>
      </c>
      <c r="I535" s="20" t="s">
        <v>15</v>
      </c>
      <c r="J535"/>
      <c r="K535"/>
      <c r="L535"/>
      <c r="M535"/>
      <c r="N535"/>
      <c r="O535"/>
      <c r="P535"/>
      <c r="Q535"/>
      <c r="R535"/>
      <c r="S535"/>
      <c r="T535"/>
      <c r="U535"/>
      <c r="V535"/>
      <c r="W535"/>
      <c r="X535"/>
      <c r="Y535"/>
      <c r="Z535"/>
      <c r="AA535"/>
      <c r="AB535"/>
      <c r="AC535"/>
      <c r="AD535"/>
      <c r="AE535"/>
      <c r="AF535"/>
      <c r="AG535"/>
      <c r="AH535"/>
      <c r="AI535"/>
    </row>
    <row r="536" spans="1:35" s="3" customFormat="1" ht="62.25" customHeight="1" x14ac:dyDescent="0.25">
      <c r="A536" s="18" t="s">
        <v>592</v>
      </c>
      <c r="B536" s="17" t="s">
        <v>17</v>
      </c>
      <c r="C536" s="20">
        <v>2271.1844999999998</v>
      </c>
      <c r="D536" s="20">
        <v>2690.1030000000001</v>
      </c>
      <c r="E536" s="20">
        <v>2090.9670000000001</v>
      </c>
      <c r="F536" s="20">
        <v>2350.7515000000003</v>
      </c>
      <c r="G536" s="20" t="s">
        <v>15</v>
      </c>
      <c r="H536" s="20" t="s">
        <v>15</v>
      </c>
      <c r="I536" s="20">
        <v>52945.222070939046</v>
      </c>
      <c r="J536"/>
      <c r="K536"/>
      <c r="L536"/>
      <c r="M536"/>
      <c r="N536"/>
      <c r="O536"/>
      <c r="P536"/>
      <c r="Q536"/>
      <c r="R536"/>
      <c r="S536"/>
      <c r="T536"/>
      <c r="U536"/>
      <c r="V536"/>
      <c r="W536"/>
      <c r="X536"/>
      <c r="Y536"/>
      <c r="Z536"/>
      <c r="AA536"/>
      <c r="AB536"/>
      <c r="AC536"/>
      <c r="AD536"/>
      <c r="AE536"/>
      <c r="AF536"/>
      <c r="AG536"/>
      <c r="AH536"/>
      <c r="AI536"/>
    </row>
    <row r="537" spans="1:35" s="3" customFormat="1" ht="15.75" customHeight="1" x14ac:dyDescent="0.25">
      <c r="A537" s="18" t="s">
        <v>593</v>
      </c>
      <c r="B537" s="17" t="s">
        <v>19</v>
      </c>
      <c r="C537" s="20">
        <v>48.042000000000009</v>
      </c>
      <c r="D537" s="20">
        <v>41.018000000000008</v>
      </c>
      <c r="E537" s="20">
        <v>41.382999999999981</v>
      </c>
      <c r="F537" s="20">
        <v>43.480999999999995</v>
      </c>
      <c r="G537" s="20" t="s">
        <v>15</v>
      </c>
      <c r="H537" s="20" t="s">
        <v>15</v>
      </c>
      <c r="I537" s="20">
        <v>39055.882158230277</v>
      </c>
      <c r="J537"/>
      <c r="K537"/>
      <c r="L537"/>
      <c r="M537"/>
      <c r="N537"/>
      <c r="O537"/>
      <c r="P537"/>
      <c r="Q537"/>
      <c r="R537"/>
      <c r="S537"/>
      <c r="T537"/>
      <c r="U537"/>
      <c r="V537"/>
      <c r="W537"/>
      <c r="X537"/>
      <c r="Y537"/>
      <c r="Z537"/>
      <c r="AA537"/>
      <c r="AB537"/>
      <c r="AC537"/>
      <c r="AD537"/>
      <c r="AE537"/>
      <c r="AF537"/>
      <c r="AG537"/>
      <c r="AH537"/>
      <c r="AI537"/>
    </row>
    <row r="538" spans="1:35" s="3" customFormat="1" ht="15.75" customHeight="1" x14ac:dyDescent="0.25">
      <c r="A538" s="18" t="s">
        <v>594</v>
      </c>
      <c r="B538" s="17" t="s">
        <v>21</v>
      </c>
      <c r="C538" s="20">
        <v>3.3249999999999997</v>
      </c>
      <c r="D538" s="20">
        <v>5.4239999999999995</v>
      </c>
      <c r="E538" s="20">
        <v>2.8779999999999997</v>
      </c>
      <c r="F538" s="20">
        <v>3.8756666666666661</v>
      </c>
      <c r="G538" s="20" t="s">
        <v>15</v>
      </c>
      <c r="H538" s="20" t="s">
        <v>15</v>
      </c>
      <c r="I538" s="20">
        <v>3875.7254814115136</v>
      </c>
      <c r="J538"/>
      <c r="K538"/>
      <c r="L538"/>
      <c r="M538"/>
      <c r="N538"/>
      <c r="O538"/>
      <c r="P538"/>
      <c r="Q538"/>
      <c r="R538"/>
      <c r="S538"/>
      <c r="T538"/>
      <c r="U538"/>
      <c r="V538"/>
      <c r="W538"/>
      <c r="X538"/>
      <c r="Y538"/>
      <c r="Z538"/>
      <c r="AA538"/>
      <c r="AB538"/>
      <c r="AC538"/>
      <c r="AD538"/>
      <c r="AE538"/>
      <c r="AF538"/>
      <c r="AG538"/>
      <c r="AH538"/>
      <c r="AI538"/>
    </row>
    <row r="539" spans="1:35" s="3" customFormat="1" ht="15.75" customHeight="1" x14ac:dyDescent="0.25">
      <c r="A539" s="18" t="s">
        <v>595</v>
      </c>
      <c r="B539" s="17" t="s">
        <v>596</v>
      </c>
      <c r="C539" s="20">
        <v>3.3249999999999997</v>
      </c>
      <c r="D539" s="20">
        <v>5.4239999999999995</v>
      </c>
      <c r="E539" s="20">
        <v>2.8779999999999997</v>
      </c>
      <c r="F539" s="20">
        <v>3.8756666666666661</v>
      </c>
      <c r="G539" s="20" t="s">
        <v>15</v>
      </c>
      <c r="H539" s="20" t="s">
        <v>15</v>
      </c>
      <c r="I539" s="20">
        <v>3875.7254814115136</v>
      </c>
      <c r="J539"/>
      <c r="K539"/>
      <c r="L539"/>
      <c r="M539"/>
      <c r="N539"/>
      <c r="O539"/>
      <c r="P539"/>
      <c r="Q539"/>
      <c r="R539"/>
      <c r="S539"/>
      <c r="T539"/>
      <c r="U539"/>
      <c r="V539"/>
      <c r="W539"/>
      <c r="X539"/>
      <c r="Y539"/>
      <c r="Z539"/>
      <c r="AA539"/>
      <c r="AB539"/>
      <c r="AC539"/>
      <c r="AD539"/>
      <c r="AE539"/>
      <c r="AF539"/>
      <c r="AG539"/>
      <c r="AH539"/>
      <c r="AI539"/>
    </row>
    <row r="540" spans="1:35" s="3" customFormat="1" ht="15.75" customHeight="1" x14ac:dyDescent="0.25">
      <c r="A540" s="18" t="s">
        <v>597</v>
      </c>
      <c r="B540" s="17" t="s">
        <v>598</v>
      </c>
      <c r="C540" s="20">
        <v>2.2029999999999998</v>
      </c>
      <c r="D540" s="20">
        <v>2.3180000000000001</v>
      </c>
      <c r="E540" s="20">
        <v>1.1570000000000003</v>
      </c>
      <c r="F540" s="20">
        <v>1.8926666666666667</v>
      </c>
      <c r="G540" s="20">
        <v>832264</v>
      </c>
      <c r="H540" s="20">
        <v>1.0362473347547974</v>
      </c>
      <c r="I540" s="20">
        <v>1632.2950718635393</v>
      </c>
      <c r="J540"/>
      <c r="K540"/>
      <c r="L540"/>
      <c r="M540"/>
      <c r="N540"/>
      <c r="O540"/>
      <c r="P540"/>
      <c r="Q540"/>
      <c r="R540"/>
      <c r="S540"/>
      <c r="T540"/>
      <c r="U540"/>
      <c r="V540"/>
      <c r="W540"/>
      <c r="X540"/>
      <c r="Y540"/>
      <c r="Z540"/>
      <c r="AA540"/>
      <c r="AB540"/>
      <c r="AC540"/>
      <c r="AD540"/>
      <c r="AE540"/>
      <c r="AF540"/>
      <c r="AG540"/>
      <c r="AH540"/>
      <c r="AI540"/>
    </row>
    <row r="541" spans="1:35" s="3" customFormat="1" ht="66.75" customHeight="1" x14ac:dyDescent="0.25">
      <c r="A541" s="18" t="s">
        <v>599</v>
      </c>
      <c r="B541" s="17" t="s">
        <v>600</v>
      </c>
      <c r="C541" s="20">
        <v>0.10199999999999999</v>
      </c>
      <c r="D541" s="20">
        <v>0</v>
      </c>
      <c r="E541" s="20">
        <v>3.5000000000000003E-2</v>
      </c>
      <c r="F541" s="20">
        <v>4.5666666666666668E-2</v>
      </c>
      <c r="G541" s="20">
        <v>916947</v>
      </c>
      <c r="H541" s="20">
        <v>1.0362473347547974</v>
      </c>
      <c r="I541" s="20">
        <v>43.391730742004263</v>
      </c>
      <c r="J541"/>
      <c r="K541"/>
      <c r="L541"/>
      <c r="M541"/>
      <c r="N541"/>
      <c r="O541"/>
      <c r="P541"/>
      <c r="Q541"/>
      <c r="R541"/>
      <c r="S541"/>
      <c r="T541"/>
      <c r="U541"/>
      <c r="V541"/>
      <c r="W541"/>
      <c r="X541"/>
      <c r="Y541"/>
      <c r="Z541"/>
      <c r="AA541"/>
      <c r="AB541"/>
      <c r="AC541"/>
      <c r="AD541"/>
      <c r="AE541"/>
      <c r="AF541"/>
      <c r="AG541"/>
      <c r="AH541"/>
      <c r="AI541"/>
    </row>
    <row r="542" spans="1:35" s="3" customFormat="1" ht="15.75" customHeight="1" x14ac:dyDescent="0.25">
      <c r="A542" s="18" t="s">
        <v>601</v>
      </c>
      <c r="B542" s="17" t="s">
        <v>602</v>
      </c>
      <c r="C542" s="20">
        <v>0.90300000000000002</v>
      </c>
      <c r="D542" s="20">
        <v>2.7210000000000001</v>
      </c>
      <c r="E542" s="20">
        <v>1.6529999999999996</v>
      </c>
      <c r="F542" s="20">
        <v>1.7589999999999997</v>
      </c>
      <c r="G542" s="20">
        <v>1081473</v>
      </c>
      <c r="H542" s="20">
        <v>1.0362473347547974</v>
      </c>
      <c r="I542" s="20">
        <v>1971.2647108784645</v>
      </c>
      <c r="J542"/>
      <c r="K542"/>
      <c r="L542"/>
      <c r="M542"/>
      <c r="N542"/>
      <c r="O542"/>
      <c r="P542"/>
      <c r="Q542"/>
      <c r="R542"/>
      <c r="S542"/>
      <c r="T542"/>
      <c r="U542"/>
      <c r="V542"/>
      <c r="W542"/>
      <c r="X542"/>
      <c r="Y542"/>
      <c r="Z542"/>
      <c r="AA542"/>
      <c r="AB542"/>
      <c r="AC542"/>
      <c r="AD542"/>
      <c r="AE542"/>
      <c r="AF542"/>
      <c r="AG542"/>
      <c r="AH542"/>
      <c r="AI542"/>
    </row>
    <row r="543" spans="1:35" s="3" customFormat="1" ht="15.75" customHeight="1" x14ac:dyDescent="0.25">
      <c r="A543" s="18" t="s">
        <v>603</v>
      </c>
      <c r="B543" s="17" t="s">
        <v>604</v>
      </c>
      <c r="C543" s="20">
        <v>0.11700000000000001</v>
      </c>
      <c r="D543" s="20">
        <v>0.33200000000000002</v>
      </c>
      <c r="E543" s="20">
        <v>3.3000000000000002E-2</v>
      </c>
      <c r="F543" s="20">
        <v>0.16066666666666665</v>
      </c>
      <c r="G543" s="20">
        <v>1191513</v>
      </c>
      <c r="H543" s="20">
        <v>1.0362473347547974</v>
      </c>
      <c r="I543" s="20">
        <v>198.37548207249463</v>
      </c>
      <c r="J543"/>
      <c r="K543"/>
      <c r="L543"/>
      <c r="M543"/>
      <c r="N543"/>
      <c r="O543"/>
      <c r="P543"/>
      <c r="Q543"/>
      <c r="R543"/>
      <c r="S543"/>
      <c r="T543"/>
      <c r="U543"/>
      <c r="V543"/>
      <c r="W543"/>
      <c r="X543"/>
      <c r="Y543"/>
      <c r="Z543"/>
      <c r="AA543"/>
      <c r="AB543"/>
      <c r="AC543"/>
      <c r="AD543"/>
      <c r="AE543"/>
      <c r="AF543"/>
      <c r="AG543"/>
      <c r="AH543"/>
      <c r="AI543"/>
    </row>
    <row r="544" spans="1:35" s="3" customFormat="1" ht="15.75" customHeight="1" x14ac:dyDescent="0.25">
      <c r="A544" s="18" t="s">
        <v>605</v>
      </c>
      <c r="B544" s="17" t="s">
        <v>606</v>
      </c>
      <c r="C544" s="20">
        <v>0</v>
      </c>
      <c r="D544" s="20">
        <v>0</v>
      </c>
      <c r="E544" s="20">
        <v>0</v>
      </c>
      <c r="F544" s="20">
        <v>0</v>
      </c>
      <c r="G544" s="20">
        <v>1217861</v>
      </c>
      <c r="H544" s="20">
        <v>1.0362473347547974</v>
      </c>
      <c r="I544" s="20">
        <v>0</v>
      </c>
      <c r="J544"/>
      <c r="K544"/>
      <c r="L544"/>
      <c r="M544"/>
      <c r="N544"/>
      <c r="O544"/>
      <c r="P544"/>
      <c r="Q544"/>
      <c r="R544"/>
      <c r="S544"/>
      <c r="T544"/>
      <c r="U544"/>
      <c r="V544"/>
      <c r="W544"/>
      <c r="X544"/>
      <c r="Y544"/>
      <c r="Z544"/>
      <c r="AA544"/>
      <c r="AB544"/>
      <c r="AC544"/>
      <c r="AD544"/>
      <c r="AE544"/>
      <c r="AF544"/>
      <c r="AG544"/>
      <c r="AH544"/>
      <c r="AI544"/>
    </row>
    <row r="545" spans="1:35" s="3" customFormat="1" ht="15.75" customHeight="1" x14ac:dyDescent="0.25">
      <c r="A545" s="18" t="s">
        <v>607</v>
      </c>
      <c r="B545" s="17" t="s">
        <v>608</v>
      </c>
      <c r="C545" s="20">
        <v>0</v>
      </c>
      <c r="D545" s="20">
        <v>0</v>
      </c>
      <c r="E545" s="20">
        <v>0</v>
      </c>
      <c r="F545" s="20">
        <v>0</v>
      </c>
      <c r="G545" s="20">
        <v>1348495</v>
      </c>
      <c r="H545" s="20">
        <v>1.0362473347547974</v>
      </c>
      <c r="I545" s="20">
        <v>0</v>
      </c>
      <c r="J545"/>
      <c r="K545"/>
      <c r="L545"/>
      <c r="M545"/>
      <c r="N545"/>
      <c r="O545"/>
      <c r="P545"/>
      <c r="Q545"/>
      <c r="R545"/>
      <c r="S545"/>
      <c r="T545"/>
      <c r="U545"/>
      <c r="V545"/>
      <c r="W545"/>
      <c r="X545"/>
      <c r="Y545"/>
      <c r="Z545"/>
      <c r="AA545"/>
      <c r="AB545"/>
      <c r="AC545"/>
      <c r="AD545"/>
      <c r="AE545"/>
      <c r="AF545"/>
      <c r="AG545"/>
      <c r="AH545"/>
      <c r="AI545"/>
    </row>
    <row r="546" spans="1:35" s="3" customFormat="1" ht="15.75" customHeight="1" x14ac:dyDescent="0.25">
      <c r="A546" s="18" t="s">
        <v>609</v>
      </c>
      <c r="B546" s="17" t="s">
        <v>610</v>
      </c>
      <c r="C546" s="20">
        <v>0</v>
      </c>
      <c r="D546" s="20">
        <v>5.2999999999999999E-2</v>
      </c>
      <c r="E546" s="20">
        <v>0</v>
      </c>
      <c r="F546" s="20">
        <v>1.7666666666666667E-2</v>
      </c>
      <c r="G546" s="20">
        <v>1660481</v>
      </c>
      <c r="H546" s="20">
        <v>1.0362473347547974</v>
      </c>
      <c r="I546" s="20">
        <v>30.398485855010659</v>
      </c>
      <c r="J546"/>
      <c r="K546"/>
      <c r="L546"/>
      <c r="M546"/>
      <c r="N546"/>
      <c r="O546"/>
      <c r="P546"/>
      <c r="Q546"/>
      <c r="R546"/>
      <c r="S546"/>
      <c r="T546"/>
      <c r="U546"/>
      <c r="V546"/>
      <c r="W546"/>
      <c r="X546"/>
      <c r="Y546"/>
      <c r="Z546"/>
      <c r="AA546"/>
      <c r="AB546"/>
      <c r="AC546"/>
      <c r="AD546"/>
      <c r="AE546"/>
      <c r="AF546"/>
      <c r="AG546"/>
      <c r="AH546"/>
      <c r="AI546"/>
    </row>
    <row r="547" spans="1:35" s="3" customFormat="1" ht="15.75" customHeight="1" x14ac:dyDescent="0.25">
      <c r="A547" s="18" t="s">
        <v>611</v>
      </c>
      <c r="B547" s="17" t="s">
        <v>612</v>
      </c>
      <c r="C547" s="20">
        <v>0</v>
      </c>
      <c r="D547" s="20">
        <v>0</v>
      </c>
      <c r="E547" s="20">
        <v>0</v>
      </c>
      <c r="F547" s="20">
        <v>0</v>
      </c>
      <c r="G547" s="20">
        <v>1829434</v>
      </c>
      <c r="H547" s="20">
        <v>1.0362473347547974</v>
      </c>
      <c r="I547" s="20">
        <v>0</v>
      </c>
      <c r="J547"/>
      <c r="K547"/>
      <c r="L547"/>
      <c r="M547"/>
      <c r="N547"/>
      <c r="O547"/>
      <c r="P547"/>
      <c r="Q547"/>
      <c r="R547"/>
      <c r="S547"/>
      <c r="T547"/>
      <c r="U547"/>
      <c r="V547"/>
      <c r="W547"/>
      <c r="X547"/>
      <c r="Y547"/>
      <c r="Z547"/>
      <c r="AA547"/>
      <c r="AB547"/>
      <c r="AC547"/>
      <c r="AD547"/>
      <c r="AE547"/>
      <c r="AF547"/>
      <c r="AG547"/>
      <c r="AH547"/>
      <c r="AI547"/>
    </row>
    <row r="548" spans="1:35" s="3" customFormat="1" ht="141.75" customHeight="1" x14ac:dyDescent="0.25">
      <c r="A548" s="18" t="s">
        <v>613</v>
      </c>
      <c r="B548" s="17" t="s">
        <v>614</v>
      </c>
      <c r="C548" s="20">
        <v>0</v>
      </c>
      <c r="D548" s="20">
        <v>0</v>
      </c>
      <c r="E548" s="20">
        <v>0</v>
      </c>
      <c r="F548" s="20">
        <v>0</v>
      </c>
      <c r="G548" s="20">
        <v>1811482</v>
      </c>
      <c r="H548" s="20">
        <v>1.0362473347547974</v>
      </c>
      <c r="I548" s="20">
        <v>0</v>
      </c>
      <c r="J548"/>
      <c r="K548"/>
      <c r="L548"/>
      <c r="M548"/>
      <c r="N548"/>
      <c r="O548"/>
      <c r="P548"/>
      <c r="Q548"/>
      <c r="R548"/>
      <c r="S548"/>
      <c r="T548"/>
      <c r="U548"/>
      <c r="V548"/>
      <c r="W548"/>
      <c r="X548"/>
      <c r="Y548"/>
      <c r="Z548"/>
      <c r="AA548"/>
      <c r="AB548"/>
      <c r="AC548"/>
      <c r="AD548"/>
      <c r="AE548"/>
      <c r="AF548"/>
      <c r="AG548"/>
      <c r="AH548"/>
      <c r="AI548"/>
    </row>
    <row r="549" spans="1:35" s="3" customFormat="1" ht="15.75" customHeight="1" x14ac:dyDescent="0.25">
      <c r="A549" s="18" t="s">
        <v>615</v>
      </c>
      <c r="B549" s="17" t="s">
        <v>616</v>
      </c>
      <c r="C549" s="20">
        <v>0</v>
      </c>
      <c r="D549" s="20">
        <v>0</v>
      </c>
      <c r="E549" s="20">
        <v>0</v>
      </c>
      <c r="F549" s="20">
        <v>0</v>
      </c>
      <c r="G549" s="20">
        <v>1995800</v>
      </c>
      <c r="H549" s="20">
        <v>1.0362473347547974</v>
      </c>
      <c r="I549" s="20">
        <v>0</v>
      </c>
      <c r="J549"/>
      <c r="K549"/>
      <c r="L549"/>
      <c r="M549"/>
      <c r="N549"/>
      <c r="O549"/>
      <c r="P549"/>
      <c r="Q549"/>
      <c r="R549"/>
      <c r="S549"/>
      <c r="T549"/>
      <c r="U549"/>
      <c r="V549"/>
      <c r="W549"/>
      <c r="X549"/>
      <c r="Y549"/>
      <c r="Z549"/>
      <c r="AA549"/>
      <c r="AB549"/>
      <c r="AC549"/>
      <c r="AD549"/>
      <c r="AE549"/>
      <c r="AF549"/>
      <c r="AG549"/>
      <c r="AH549"/>
      <c r="AI549"/>
    </row>
    <row r="550" spans="1:35" s="3" customFormat="1" ht="15.75" customHeight="1" x14ac:dyDescent="0.25">
      <c r="A550" s="18" t="s">
        <v>617</v>
      </c>
      <c r="B550" s="17" t="s">
        <v>618</v>
      </c>
      <c r="C550" s="20">
        <v>0</v>
      </c>
      <c r="D550" s="20">
        <v>0</v>
      </c>
      <c r="E550" s="20">
        <v>0</v>
      </c>
      <c r="F550" s="20">
        <v>0</v>
      </c>
      <c r="G550" s="20">
        <v>1899778</v>
      </c>
      <c r="H550" s="20">
        <v>1.0362473347547974</v>
      </c>
      <c r="I550" s="20">
        <v>0</v>
      </c>
      <c r="J550"/>
      <c r="K550"/>
      <c r="L550"/>
      <c r="M550"/>
      <c r="N550"/>
      <c r="O550"/>
      <c r="P550"/>
      <c r="Q550"/>
      <c r="R550"/>
      <c r="S550"/>
      <c r="T550"/>
      <c r="U550"/>
      <c r="V550"/>
      <c r="W550"/>
      <c r="X550"/>
      <c r="Y550"/>
      <c r="Z550"/>
      <c r="AA550"/>
      <c r="AB550"/>
      <c r="AC550"/>
      <c r="AD550"/>
      <c r="AE550"/>
      <c r="AF550"/>
      <c r="AG550"/>
      <c r="AH550"/>
      <c r="AI550"/>
    </row>
    <row r="551" spans="1:35" s="3" customFormat="1" ht="94.5" customHeight="1" x14ac:dyDescent="0.25">
      <c r="A551" s="18" t="s">
        <v>619</v>
      </c>
      <c r="B551" s="17" t="s">
        <v>620</v>
      </c>
      <c r="C551" s="20">
        <v>0</v>
      </c>
      <c r="D551" s="20">
        <v>0</v>
      </c>
      <c r="E551" s="20">
        <v>0</v>
      </c>
      <c r="F551" s="20">
        <v>0</v>
      </c>
      <c r="G551" s="20">
        <v>2093080</v>
      </c>
      <c r="H551" s="20">
        <v>1.0362473347547974</v>
      </c>
      <c r="I551" s="20">
        <v>0</v>
      </c>
      <c r="J551"/>
      <c r="K551"/>
      <c r="L551"/>
      <c r="M551"/>
      <c r="N551"/>
      <c r="O551"/>
      <c r="P551"/>
      <c r="Q551"/>
      <c r="R551"/>
      <c r="S551"/>
      <c r="T551"/>
      <c r="U551"/>
      <c r="V551"/>
      <c r="W551"/>
      <c r="X551"/>
      <c r="Y551"/>
      <c r="Z551"/>
      <c r="AA551"/>
      <c r="AB551"/>
      <c r="AC551"/>
      <c r="AD551"/>
      <c r="AE551"/>
      <c r="AF551"/>
      <c r="AG551"/>
      <c r="AH551"/>
      <c r="AI551"/>
    </row>
    <row r="552" spans="1:35" s="3" customFormat="1" ht="31.5" customHeight="1" x14ac:dyDescent="0.25">
      <c r="A552" s="18" t="s">
        <v>621</v>
      </c>
      <c r="B552" s="17" t="s">
        <v>622</v>
      </c>
      <c r="C552" s="20">
        <v>0</v>
      </c>
      <c r="D552" s="20">
        <v>0</v>
      </c>
      <c r="E552" s="20">
        <v>0</v>
      </c>
      <c r="F552" s="20">
        <v>0</v>
      </c>
      <c r="G552" s="20" t="s">
        <v>15</v>
      </c>
      <c r="H552" s="20" t="s">
        <v>15</v>
      </c>
      <c r="I552" s="20">
        <v>0</v>
      </c>
      <c r="J552"/>
      <c r="K552"/>
      <c r="L552"/>
      <c r="M552"/>
      <c r="N552"/>
      <c r="O552"/>
      <c r="P552"/>
      <c r="Q552"/>
      <c r="R552"/>
      <c r="S552"/>
      <c r="T552"/>
      <c r="U552"/>
      <c r="V552"/>
      <c r="W552"/>
      <c r="X552"/>
      <c r="Y552"/>
      <c r="Z552"/>
      <c r="AA552"/>
      <c r="AB552"/>
      <c r="AC552"/>
      <c r="AD552"/>
      <c r="AE552"/>
      <c r="AF552"/>
      <c r="AG552"/>
      <c r="AH552"/>
      <c r="AI552"/>
    </row>
    <row r="553" spans="1:35" s="3" customFormat="1" ht="15.75" customHeight="1" x14ac:dyDescent="0.25">
      <c r="A553" s="18" t="s">
        <v>623</v>
      </c>
      <c r="B553" s="17" t="s">
        <v>598</v>
      </c>
      <c r="C553" s="20">
        <v>0</v>
      </c>
      <c r="D553" s="20">
        <v>0</v>
      </c>
      <c r="E553" s="20">
        <v>0</v>
      </c>
      <c r="F553" s="20">
        <v>0</v>
      </c>
      <c r="G553" s="20">
        <v>962789</v>
      </c>
      <c r="H553" s="20">
        <v>1.0362473347547974</v>
      </c>
      <c r="I553" s="20">
        <v>0</v>
      </c>
      <c r="J553"/>
      <c r="K553"/>
      <c r="L553"/>
      <c r="M553"/>
      <c r="N553"/>
      <c r="O553"/>
      <c r="P553"/>
      <c r="Q553"/>
      <c r="R553"/>
      <c r="S553"/>
      <c r="T553"/>
      <c r="U553"/>
      <c r="V553"/>
      <c r="W553"/>
      <c r="X553"/>
      <c r="Y553"/>
      <c r="Z553"/>
      <c r="AA553"/>
      <c r="AB553"/>
      <c r="AC553"/>
      <c r="AD553"/>
      <c r="AE553"/>
      <c r="AF553"/>
      <c r="AG553"/>
      <c r="AH553"/>
      <c r="AI553"/>
    </row>
    <row r="554" spans="1:35" s="3" customFormat="1" ht="15.75" customHeight="1" x14ac:dyDescent="0.25">
      <c r="A554" s="18" t="s">
        <v>624</v>
      </c>
      <c r="B554" s="17" t="s">
        <v>600</v>
      </c>
      <c r="C554" s="20">
        <v>0</v>
      </c>
      <c r="D554" s="20">
        <v>0</v>
      </c>
      <c r="E554" s="20">
        <v>0</v>
      </c>
      <c r="F554" s="20">
        <v>0</v>
      </c>
      <c r="G554" s="20">
        <v>1060753</v>
      </c>
      <c r="H554" s="20">
        <v>1.0362473347547974</v>
      </c>
      <c r="I554" s="20">
        <v>0</v>
      </c>
      <c r="J554"/>
      <c r="K554"/>
      <c r="L554"/>
      <c r="M554"/>
      <c r="N554"/>
      <c r="O554"/>
      <c r="P554"/>
      <c r="Q554"/>
      <c r="R554"/>
      <c r="S554"/>
      <c r="T554"/>
      <c r="U554"/>
      <c r="V554"/>
      <c r="W554"/>
      <c r="X554"/>
      <c r="Y554"/>
      <c r="Z554"/>
      <c r="AA554"/>
      <c r="AB554"/>
      <c r="AC554"/>
      <c r="AD554"/>
      <c r="AE554"/>
      <c r="AF554"/>
      <c r="AG554"/>
      <c r="AH554"/>
      <c r="AI554"/>
    </row>
    <row r="555" spans="1:35" s="3" customFormat="1" ht="141.75" customHeight="1" x14ac:dyDescent="0.25">
      <c r="A555" s="18" t="s">
        <v>625</v>
      </c>
      <c r="B555" s="17" t="s">
        <v>602</v>
      </c>
      <c r="C555" s="20">
        <v>0</v>
      </c>
      <c r="D555" s="20">
        <v>0</v>
      </c>
      <c r="E555" s="20">
        <v>0</v>
      </c>
      <c r="F555" s="20">
        <v>0</v>
      </c>
      <c r="G555" s="20">
        <v>1251082</v>
      </c>
      <c r="H555" s="20">
        <v>1.0362473347547974</v>
      </c>
      <c r="I555" s="20">
        <v>0</v>
      </c>
      <c r="J555"/>
      <c r="K555"/>
      <c r="L555"/>
      <c r="M555"/>
      <c r="N555"/>
      <c r="O555"/>
      <c r="P555"/>
      <c r="Q555"/>
      <c r="R555"/>
      <c r="S555"/>
      <c r="T555"/>
      <c r="U555"/>
      <c r="V555"/>
      <c r="W555"/>
      <c r="X555"/>
      <c r="Y555"/>
      <c r="Z555"/>
      <c r="AA555"/>
      <c r="AB555"/>
      <c r="AC555"/>
      <c r="AD555"/>
      <c r="AE555"/>
      <c r="AF555"/>
      <c r="AG555"/>
      <c r="AH555"/>
      <c r="AI555"/>
    </row>
    <row r="556" spans="1:35" s="3" customFormat="1" ht="63" customHeight="1" x14ac:dyDescent="0.25">
      <c r="A556" s="18" t="s">
        <v>626</v>
      </c>
      <c r="B556" s="17" t="s">
        <v>604</v>
      </c>
      <c r="C556" s="20">
        <v>0</v>
      </c>
      <c r="D556" s="20">
        <v>0</v>
      </c>
      <c r="E556" s="20">
        <v>0</v>
      </c>
      <c r="F556" s="20">
        <v>0</v>
      </c>
      <c r="G556" s="20">
        <v>1378379</v>
      </c>
      <c r="H556" s="20">
        <v>1.0362473347547974</v>
      </c>
      <c r="I556" s="20">
        <v>0</v>
      </c>
      <c r="J556"/>
      <c r="K556"/>
      <c r="L556"/>
      <c r="M556"/>
      <c r="N556"/>
      <c r="O556"/>
      <c r="P556"/>
      <c r="Q556"/>
      <c r="R556"/>
      <c r="S556"/>
      <c r="T556"/>
      <c r="U556"/>
      <c r="V556"/>
      <c r="W556"/>
      <c r="X556"/>
      <c r="Y556"/>
      <c r="Z556"/>
      <c r="AA556"/>
      <c r="AB556"/>
      <c r="AC556"/>
      <c r="AD556"/>
      <c r="AE556"/>
      <c r="AF556"/>
      <c r="AG556"/>
      <c r="AH556"/>
      <c r="AI556"/>
    </row>
    <row r="557" spans="1:35" s="3" customFormat="1" ht="15.75" customHeight="1" x14ac:dyDescent="0.25">
      <c r="A557" s="18" t="s">
        <v>627</v>
      </c>
      <c r="B557" s="17" t="s">
        <v>628</v>
      </c>
      <c r="C557" s="20">
        <v>0</v>
      </c>
      <c r="D557" s="20">
        <v>0</v>
      </c>
      <c r="E557" s="20">
        <v>0</v>
      </c>
      <c r="F557" s="20">
        <v>0</v>
      </c>
      <c r="G557" s="20">
        <v>1408859</v>
      </c>
      <c r="H557" s="20">
        <v>1.0362473347547974</v>
      </c>
      <c r="I557" s="20">
        <v>0</v>
      </c>
      <c r="J557"/>
      <c r="K557"/>
      <c r="L557"/>
      <c r="M557"/>
      <c r="N557"/>
      <c r="O557"/>
      <c r="P557"/>
      <c r="Q557"/>
      <c r="R557"/>
      <c r="S557"/>
      <c r="T557"/>
      <c r="U557"/>
      <c r="V557"/>
      <c r="W557"/>
      <c r="X557"/>
      <c r="Y557"/>
      <c r="Z557"/>
      <c r="AA557"/>
      <c r="AB557"/>
      <c r="AC557"/>
      <c r="AD557"/>
      <c r="AE557"/>
      <c r="AF557"/>
      <c r="AG557"/>
      <c r="AH557"/>
      <c r="AI557"/>
    </row>
    <row r="558" spans="1:35" s="3" customFormat="1" ht="15.75" customHeight="1" x14ac:dyDescent="0.25">
      <c r="A558" s="18" t="s">
        <v>629</v>
      </c>
      <c r="B558" s="17" t="s">
        <v>630</v>
      </c>
      <c r="C558" s="20">
        <v>0</v>
      </c>
      <c r="D558" s="20">
        <v>0</v>
      </c>
      <c r="E558" s="20">
        <v>0</v>
      </c>
      <c r="F558" s="20">
        <v>0</v>
      </c>
      <c r="G558" s="20">
        <v>1552211</v>
      </c>
      <c r="H558" s="20">
        <v>1.0362473347547974</v>
      </c>
      <c r="I558" s="20">
        <v>0</v>
      </c>
      <c r="J558"/>
      <c r="K558"/>
      <c r="L558"/>
      <c r="M558"/>
      <c r="N558"/>
      <c r="O558"/>
      <c r="P558"/>
      <c r="Q558"/>
      <c r="R558"/>
      <c r="S558"/>
      <c r="T558"/>
      <c r="U558"/>
      <c r="V558"/>
      <c r="W558"/>
      <c r="X558"/>
      <c r="Y558"/>
      <c r="Z558"/>
      <c r="AA558"/>
      <c r="AB558"/>
      <c r="AC558"/>
      <c r="AD558"/>
      <c r="AE558"/>
      <c r="AF558"/>
      <c r="AG558"/>
      <c r="AH558"/>
      <c r="AI558"/>
    </row>
    <row r="559" spans="1:35" s="3" customFormat="1" ht="15.75" customHeight="1" x14ac:dyDescent="0.25">
      <c r="A559" s="18" t="s">
        <v>631</v>
      </c>
      <c r="B559" s="17" t="s">
        <v>610</v>
      </c>
      <c r="C559" s="20">
        <v>0</v>
      </c>
      <c r="D559" s="20">
        <v>0</v>
      </c>
      <c r="E559" s="20">
        <v>0</v>
      </c>
      <c r="F559" s="20">
        <v>0</v>
      </c>
      <c r="G559" s="20">
        <v>1920895</v>
      </c>
      <c r="H559" s="20">
        <v>1.0362473347547974</v>
      </c>
      <c r="I559" s="20">
        <v>0</v>
      </c>
      <c r="J559"/>
      <c r="K559"/>
      <c r="L559"/>
      <c r="M559"/>
      <c r="N559"/>
      <c r="O559"/>
      <c r="P559"/>
      <c r="Q559"/>
      <c r="R559"/>
      <c r="S559"/>
      <c r="T559"/>
      <c r="U559"/>
      <c r="V559"/>
      <c r="W559"/>
      <c r="X559"/>
      <c r="Y559"/>
      <c r="Z559"/>
      <c r="AA559"/>
      <c r="AB559"/>
      <c r="AC559"/>
      <c r="AD559"/>
      <c r="AE559"/>
      <c r="AF559"/>
      <c r="AG559"/>
      <c r="AH559"/>
      <c r="AI559"/>
    </row>
    <row r="560" spans="1:35" s="3" customFormat="1" ht="110.25" customHeight="1" x14ac:dyDescent="0.25">
      <c r="A560" s="18" t="s">
        <v>632</v>
      </c>
      <c r="B560" s="17" t="s">
        <v>612</v>
      </c>
      <c r="C560" s="20">
        <v>0</v>
      </c>
      <c r="D560" s="20">
        <v>0</v>
      </c>
      <c r="E560" s="20">
        <v>0</v>
      </c>
      <c r="F560" s="20">
        <v>0</v>
      </c>
      <c r="G560" s="20">
        <v>2116346</v>
      </c>
      <c r="H560" s="20">
        <v>1.0362473347547974</v>
      </c>
      <c r="I560" s="20">
        <v>0</v>
      </c>
      <c r="J560"/>
      <c r="K560"/>
      <c r="L560"/>
      <c r="M560"/>
      <c r="N560"/>
      <c r="O560"/>
      <c r="P560"/>
      <c r="Q560"/>
      <c r="R560"/>
      <c r="S560"/>
      <c r="T560"/>
      <c r="U560"/>
      <c r="V560"/>
      <c r="W560"/>
      <c r="X560"/>
      <c r="Y560"/>
      <c r="Z560"/>
      <c r="AA560"/>
      <c r="AB560"/>
      <c r="AC560"/>
      <c r="AD560"/>
      <c r="AE560"/>
      <c r="AF560"/>
      <c r="AG560"/>
      <c r="AH560"/>
      <c r="AI560"/>
    </row>
    <row r="561" spans="1:35" s="3" customFormat="1" ht="31.5" customHeight="1" x14ac:dyDescent="0.25">
      <c r="A561" s="18" t="s">
        <v>633</v>
      </c>
      <c r="B561" s="17" t="s">
        <v>634</v>
      </c>
      <c r="C561" s="20">
        <v>0</v>
      </c>
      <c r="D561" s="20">
        <v>0</v>
      </c>
      <c r="E561" s="20">
        <v>0</v>
      </c>
      <c r="F561" s="20">
        <v>0</v>
      </c>
      <c r="G561" s="20">
        <v>2095579</v>
      </c>
      <c r="H561" s="20">
        <v>1.0362473347547974</v>
      </c>
      <c r="I561" s="20">
        <v>0</v>
      </c>
      <c r="J561"/>
      <c r="K561"/>
      <c r="L561"/>
      <c r="M561"/>
      <c r="N561"/>
      <c r="O561"/>
      <c r="P561"/>
      <c r="Q561"/>
      <c r="R561"/>
      <c r="S561"/>
      <c r="T561"/>
      <c r="U561"/>
      <c r="V561"/>
      <c r="W561"/>
      <c r="X561"/>
      <c r="Y561"/>
      <c r="Z561"/>
      <c r="AA561"/>
      <c r="AB561"/>
      <c r="AC561"/>
      <c r="AD561"/>
      <c r="AE561"/>
      <c r="AF561"/>
      <c r="AG561"/>
      <c r="AH561"/>
      <c r="AI561"/>
    </row>
    <row r="562" spans="1:35" s="3" customFormat="1" ht="15.75" customHeight="1" x14ac:dyDescent="0.25">
      <c r="A562" s="18" t="s">
        <v>635</v>
      </c>
      <c r="B562" s="17" t="s">
        <v>616</v>
      </c>
      <c r="C562" s="20">
        <v>0</v>
      </c>
      <c r="D562" s="20">
        <v>0</v>
      </c>
      <c r="E562" s="20">
        <v>0</v>
      </c>
      <c r="F562" s="20">
        <v>0</v>
      </c>
      <c r="G562" s="20">
        <v>2308803</v>
      </c>
      <c r="H562" s="20">
        <v>1.0362473347547974</v>
      </c>
      <c r="I562" s="20">
        <v>0</v>
      </c>
      <c r="J562"/>
      <c r="K562"/>
      <c r="L562"/>
      <c r="M562"/>
      <c r="N562"/>
      <c r="O562"/>
      <c r="P562"/>
      <c r="Q562"/>
      <c r="R562"/>
      <c r="S562"/>
      <c r="T562"/>
      <c r="U562"/>
      <c r="V562"/>
      <c r="W562"/>
      <c r="X562"/>
      <c r="Y562"/>
      <c r="Z562"/>
      <c r="AA562"/>
      <c r="AB562"/>
      <c r="AC562"/>
      <c r="AD562"/>
      <c r="AE562"/>
      <c r="AF562"/>
      <c r="AG562"/>
      <c r="AH562"/>
      <c r="AI562"/>
    </row>
    <row r="563" spans="1:35" s="3" customFormat="1" ht="15.75" customHeight="1" x14ac:dyDescent="0.25">
      <c r="A563" s="18" t="s">
        <v>636</v>
      </c>
      <c r="B563" s="17" t="s">
        <v>618</v>
      </c>
      <c r="C563" s="20">
        <v>0</v>
      </c>
      <c r="D563" s="20">
        <v>0</v>
      </c>
      <c r="E563" s="20">
        <v>0</v>
      </c>
      <c r="F563" s="20">
        <v>0</v>
      </c>
      <c r="G563" s="20">
        <v>2197721</v>
      </c>
      <c r="H563" s="20">
        <v>1.0362473347547974</v>
      </c>
      <c r="I563" s="20">
        <v>0</v>
      </c>
      <c r="J563"/>
      <c r="K563"/>
      <c r="L563"/>
      <c r="M563"/>
      <c r="N563"/>
      <c r="O563"/>
      <c r="P563"/>
      <c r="Q563"/>
      <c r="R563"/>
      <c r="S563"/>
      <c r="T563"/>
      <c r="U563"/>
      <c r="V563"/>
      <c r="W563"/>
      <c r="X563"/>
      <c r="Y563"/>
      <c r="Z563"/>
      <c r="AA563"/>
      <c r="AB563"/>
      <c r="AC563"/>
      <c r="AD563"/>
      <c r="AE563"/>
      <c r="AF563"/>
      <c r="AG563"/>
      <c r="AH563"/>
      <c r="AI563"/>
    </row>
    <row r="564" spans="1:35" s="3" customFormat="1" ht="15.75" customHeight="1" x14ac:dyDescent="0.25">
      <c r="A564" s="18" t="s">
        <v>637</v>
      </c>
      <c r="B564" s="17" t="s">
        <v>638</v>
      </c>
      <c r="C564" s="20">
        <v>0</v>
      </c>
      <c r="D564" s="20">
        <v>0</v>
      </c>
      <c r="E564" s="20">
        <v>0</v>
      </c>
      <c r="F564" s="20">
        <v>0</v>
      </c>
      <c r="G564" s="20">
        <v>2421339</v>
      </c>
      <c r="H564" s="20">
        <v>1.0362473347547974</v>
      </c>
      <c r="I564" s="20">
        <v>0</v>
      </c>
      <c r="J564"/>
      <c r="K564"/>
      <c r="L564"/>
      <c r="M564"/>
      <c r="N564"/>
      <c r="O564"/>
      <c r="P564"/>
      <c r="Q564"/>
      <c r="R564"/>
      <c r="S564"/>
      <c r="T564"/>
      <c r="U564"/>
      <c r="V564"/>
      <c r="W564"/>
      <c r="X564"/>
      <c r="Y564"/>
      <c r="Z564"/>
      <c r="AA564"/>
      <c r="AB564"/>
      <c r="AC564"/>
      <c r="AD564"/>
      <c r="AE564"/>
      <c r="AF564"/>
      <c r="AG564"/>
      <c r="AH564"/>
      <c r="AI564"/>
    </row>
    <row r="565" spans="1:35" s="3" customFormat="1" ht="15.75" customHeight="1" x14ac:dyDescent="0.25">
      <c r="A565" s="18" t="s">
        <v>639</v>
      </c>
      <c r="B565" s="17" t="s">
        <v>47</v>
      </c>
      <c r="C565" s="20">
        <v>44.717000000000006</v>
      </c>
      <c r="D565" s="20">
        <v>35.594000000000008</v>
      </c>
      <c r="E565" s="20">
        <v>38.504999999999981</v>
      </c>
      <c r="F565" s="20">
        <v>39.605333333333327</v>
      </c>
      <c r="G565" s="20" t="s">
        <v>15</v>
      </c>
      <c r="H565" s="20" t="s">
        <v>15</v>
      </c>
      <c r="I565" s="20">
        <v>35180.156676818762</v>
      </c>
      <c r="J565"/>
      <c r="K565"/>
      <c r="L565"/>
      <c r="M565"/>
      <c r="N565"/>
      <c r="O565"/>
      <c r="P565"/>
      <c r="Q565"/>
      <c r="R565"/>
      <c r="S565"/>
      <c r="T565"/>
      <c r="U565"/>
      <c r="V565"/>
      <c r="W565"/>
      <c r="X565"/>
      <c r="Y565"/>
      <c r="Z565"/>
      <c r="AA565"/>
      <c r="AB565"/>
      <c r="AC565"/>
      <c r="AD565"/>
      <c r="AE565"/>
      <c r="AF565"/>
      <c r="AG565"/>
      <c r="AH565"/>
      <c r="AI565"/>
    </row>
    <row r="566" spans="1:35" s="3" customFormat="1" ht="31.5" customHeight="1" x14ac:dyDescent="0.25">
      <c r="A566" s="18" t="s">
        <v>640</v>
      </c>
      <c r="B566" s="17" t="s">
        <v>596</v>
      </c>
      <c r="C566" s="20">
        <v>44.717000000000006</v>
      </c>
      <c r="D566" s="20">
        <v>35.594000000000008</v>
      </c>
      <c r="E566" s="20">
        <v>38.504999999999981</v>
      </c>
      <c r="F566" s="20">
        <v>39.605333333333327</v>
      </c>
      <c r="G566" s="20" t="s">
        <v>15</v>
      </c>
      <c r="H566" s="20" t="s">
        <v>15</v>
      </c>
      <c r="I566" s="20">
        <v>35180.156676818762</v>
      </c>
      <c r="J566"/>
      <c r="K566"/>
      <c r="L566"/>
      <c r="M566"/>
      <c r="N566"/>
      <c r="O566"/>
      <c r="P566"/>
      <c r="Q566"/>
      <c r="R566"/>
      <c r="S566"/>
      <c r="T566"/>
      <c r="U566"/>
      <c r="V566"/>
      <c r="W566"/>
      <c r="X566"/>
      <c r="Y566"/>
      <c r="Z566"/>
      <c r="AA566"/>
      <c r="AB566"/>
      <c r="AC566"/>
      <c r="AD566"/>
      <c r="AE566"/>
      <c r="AF566"/>
      <c r="AG566"/>
      <c r="AH566"/>
      <c r="AI566"/>
    </row>
    <row r="567" spans="1:35" s="3" customFormat="1" ht="15.75" customHeight="1" x14ac:dyDescent="0.25">
      <c r="A567" s="18" t="s">
        <v>641</v>
      </c>
      <c r="B567" s="17" t="s">
        <v>598</v>
      </c>
      <c r="C567" s="20">
        <v>25.852000000000007</v>
      </c>
      <c r="D567" s="20">
        <v>21.635000000000009</v>
      </c>
      <c r="E567" s="20">
        <v>17.364999999999984</v>
      </c>
      <c r="F567" s="20">
        <v>21.617333333333335</v>
      </c>
      <c r="G567" s="20">
        <v>689941</v>
      </c>
      <c r="H567" s="20">
        <v>1.0362473347547974</v>
      </c>
      <c r="I567" s="20">
        <v>15455.302141970151</v>
      </c>
      <c r="J567"/>
      <c r="K567"/>
      <c r="L567"/>
      <c r="M567"/>
      <c r="N567"/>
      <c r="O567"/>
      <c r="P567"/>
      <c r="Q567"/>
      <c r="R567"/>
      <c r="S567"/>
      <c r="T567"/>
      <c r="U567"/>
      <c r="V567"/>
      <c r="W567"/>
      <c r="X567"/>
      <c r="Y567"/>
      <c r="Z567"/>
      <c r="AA567"/>
      <c r="AB567"/>
      <c r="AC567"/>
      <c r="AD567"/>
      <c r="AE567"/>
      <c r="AF567"/>
      <c r="AG567"/>
      <c r="AH567"/>
      <c r="AI567"/>
    </row>
    <row r="568" spans="1:35" s="3" customFormat="1" ht="15.75" customHeight="1" x14ac:dyDescent="0.25">
      <c r="A568" s="18" t="s">
        <v>642</v>
      </c>
      <c r="B568" s="17" t="s">
        <v>600</v>
      </c>
      <c r="C568" s="20">
        <v>0.42899999999999999</v>
      </c>
      <c r="D568" s="20">
        <v>0</v>
      </c>
      <c r="E568" s="20">
        <v>0.97100000000000009</v>
      </c>
      <c r="F568" s="20">
        <v>0.46666666666666673</v>
      </c>
      <c r="G568" s="20">
        <v>760142</v>
      </c>
      <c r="H568" s="20">
        <v>1.0362473347547974</v>
      </c>
      <c r="I568" s="20">
        <v>367.59105671641794</v>
      </c>
      <c r="J568"/>
      <c r="K568"/>
      <c r="L568"/>
      <c r="M568"/>
      <c r="N568"/>
      <c r="O568"/>
      <c r="P568"/>
      <c r="Q568"/>
      <c r="R568"/>
      <c r="S568"/>
      <c r="T568"/>
      <c r="U568"/>
      <c r="V568"/>
      <c r="W568"/>
      <c r="X568"/>
      <c r="Y568"/>
      <c r="Z568"/>
      <c r="AA568"/>
      <c r="AB568"/>
      <c r="AC568"/>
      <c r="AD568"/>
      <c r="AE568"/>
      <c r="AF568"/>
      <c r="AG568"/>
      <c r="AH568"/>
      <c r="AI568"/>
    </row>
    <row r="569" spans="1:35" s="3" customFormat="1" ht="15.75" customHeight="1" x14ac:dyDescent="0.25">
      <c r="A569" s="18" t="s">
        <v>643</v>
      </c>
      <c r="B569" s="17" t="s">
        <v>602</v>
      </c>
      <c r="C569" s="20">
        <v>14.203000000000005</v>
      </c>
      <c r="D569" s="20">
        <v>9.1749999999999989</v>
      </c>
      <c r="E569" s="20">
        <v>9.3460000000000001</v>
      </c>
      <c r="F569" s="20">
        <v>10.908000000000001</v>
      </c>
      <c r="G569" s="20">
        <v>896533</v>
      </c>
      <c r="H569" s="20">
        <v>1.0362473347547974</v>
      </c>
      <c r="I569" s="20">
        <v>10133.858495744136</v>
      </c>
      <c r="J569"/>
      <c r="K569"/>
      <c r="L569"/>
      <c r="M569"/>
      <c r="N569"/>
      <c r="O569"/>
      <c r="P569"/>
      <c r="Q569"/>
      <c r="R569"/>
      <c r="S569"/>
      <c r="T569"/>
      <c r="U569"/>
      <c r="V569"/>
      <c r="W569"/>
      <c r="X569"/>
      <c r="Y569"/>
      <c r="Z569"/>
      <c r="AA569"/>
      <c r="AB569"/>
      <c r="AC569"/>
      <c r="AD569"/>
      <c r="AE569"/>
      <c r="AF569"/>
      <c r="AG569"/>
      <c r="AH569"/>
      <c r="AI569"/>
    </row>
    <row r="570" spans="1:35" s="3" customFormat="1" ht="15.75" customHeight="1" x14ac:dyDescent="0.25">
      <c r="A570" s="18" t="s">
        <v>644</v>
      </c>
      <c r="B570" s="17" t="s">
        <v>604</v>
      </c>
      <c r="C570" s="20">
        <v>0</v>
      </c>
      <c r="D570" s="20">
        <v>0.64999999999999991</v>
      </c>
      <c r="E570" s="20">
        <v>1.1279999999999999</v>
      </c>
      <c r="F570" s="20">
        <v>0.59266666666666656</v>
      </c>
      <c r="G570" s="20">
        <v>953480</v>
      </c>
      <c r="H570" s="20">
        <v>1.0362473347547974</v>
      </c>
      <c r="I570" s="20">
        <v>585.57903044776106</v>
      </c>
      <c r="J570"/>
      <c r="K570"/>
      <c r="L570"/>
      <c r="M570"/>
      <c r="N570"/>
      <c r="O570"/>
      <c r="P570"/>
      <c r="Q570"/>
      <c r="R570"/>
      <c r="S570"/>
      <c r="T570"/>
      <c r="U570"/>
      <c r="V570"/>
      <c r="W570"/>
      <c r="X570"/>
      <c r="Y570"/>
      <c r="Z570"/>
      <c r="AA570"/>
      <c r="AB570"/>
      <c r="AC570"/>
      <c r="AD570"/>
      <c r="AE570"/>
      <c r="AF570"/>
      <c r="AG570"/>
      <c r="AH570"/>
      <c r="AI570"/>
    </row>
    <row r="571" spans="1:35" s="3" customFormat="1" ht="47.25" customHeight="1" x14ac:dyDescent="0.25">
      <c r="A571" s="18" t="s">
        <v>645</v>
      </c>
      <c r="B571" s="17" t="s">
        <v>628</v>
      </c>
      <c r="C571" s="20">
        <v>0</v>
      </c>
      <c r="D571" s="20">
        <v>0</v>
      </c>
      <c r="E571" s="20">
        <v>0</v>
      </c>
      <c r="F571" s="20">
        <v>0</v>
      </c>
      <c r="G571" s="20">
        <v>1009598</v>
      </c>
      <c r="H571" s="20">
        <v>1.0362473347547974</v>
      </c>
      <c r="I571" s="20">
        <v>0</v>
      </c>
      <c r="J571"/>
      <c r="K571"/>
      <c r="L571"/>
      <c r="M571"/>
      <c r="N571"/>
      <c r="O571"/>
      <c r="P571"/>
      <c r="Q571"/>
      <c r="R571"/>
      <c r="S571"/>
      <c r="T571"/>
      <c r="U571"/>
      <c r="V571"/>
      <c r="W571"/>
      <c r="X571"/>
      <c r="Y571"/>
      <c r="Z571"/>
      <c r="AA571"/>
      <c r="AB571"/>
      <c r="AC571"/>
      <c r="AD571"/>
      <c r="AE571"/>
      <c r="AF571"/>
      <c r="AG571"/>
      <c r="AH571"/>
      <c r="AI571"/>
    </row>
    <row r="572" spans="1:35" s="3" customFormat="1" ht="94.5" customHeight="1" x14ac:dyDescent="0.25">
      <c r="A572" s="18" t="s">
        <v>646</v>
      </c>
      <c r="B572" s="17" t="s">
        <v>630</v>
      </c>
      <c r="C572" s="20">
        <v>0</v>
      </c>
      <c r="D572" s="20">
        <v>0</v>
      </c>
      <c r="E572" s="20">
        <v>0</v>
      </c>
      <c r="F572" s="20">
        <v>0</v>
      </c>
      <c r="G572" s="20">
        <v>1112324</v>
      </c>
      <c r="H572" s="20">
        <v>1.0362473347547974</v>
      </c>
      <c r="I572" s="20">
        <v>0</v>
      </c>
      <c r="J572"/>
      <c r="K572"/>
      <c r="L572"/>
      <c r="M572"/>
      <c r="N572"/>
      <c r="O572"/>
      <c r="P572"/>
      <c r="Q572"/>
      <c r="R572"/>
      <c r="S572"/>
      <c r="T572"/>
      <c r="U572"/>
      <c r="V572"/>
      <c r="W572"/>
      <c r="X572"/>
      <c r="Y572"/>
      <c r="Z572"/>
      <c r="AA572"/>
      <c r="AB572"/>
      <c r="AC572"/>
      <c r="AD572"/>
      <c r="AE572"/>
      <c r="AF572"/>
      <c r="AG572"/>
      <c r="AH572"/>
      <c r="AI572"/>
    </row>
    <row r="573" spans="1:35" s="3" customFormat="1" ht="15.75" customHeight="1" x14ac:dyDescent="0.25">
      <c r="A573" s="18" t="s">
        <v>647</v>
      </c>
      <c r="B573" s="17" t="s">
        <v>610</v>
      </c>
      <c r="C573" s="20">
        <v>4.222999999999999</v>
      </c>
      <c r="D573" s="20">
        <v>4.1069999999999993</v>
      </c>
      <c r="E573" s="20">
        <v>8.6739999999999995</v>
      </c>
      <c r="F573" s="20">
        <v>5.6679999999999993</v>
      </c>
      <c r="G573" s="20">
        <v>1376526</v>
      </c>
      <c r="H573" s="20">
        <v>1.0362473347547974</v>
      </c>
      <c r="I573" s="20">
        <v>8084.9564879488253</v>
      </c>
      <c r="J573"/>
      <c r="K573"/>
      <c r="L573"/>
      <c r="M573"/>
      <c r="N573"/>
      <c r="O573"/>
      <c r="P573"/>
      <c r="Q573"/>
      <c r="R573"/>
      <c r="S573"/>
      <c r="T573"/>
      <c r="U573"/>
      <c r="V573"/>
      <c r="W573"/>
      <c r="X573"/>
      <c r="Y573"/>
      <c r="Z573"/>
      <c r="AA573"/>
      <c r="AB573"/>
      <c r="AC573"/>
      <c r="AD573"/>
      <c r="AE573"/>
      <c r="AF573"/>
      <c r="AG573"/>
      <c r="AH573"/>
      <c r="AI573"/>
    </row>
    <row r="574" spans="1:35" s="3" customFormat="1" ht="15.75" customHeight="1" x14ac:dyDescent="0.25">
      <c r="A574" s="18" t="s">
        <v>648</v>
      </c>
      <c r="B574" s="17" t="s">
        <v>612</v>
      </c>
      <c r="C574" s="20">
        <v>0</v>
      </c>
      <c r="D574" s="20">
        <v>2.7E-2</v>
      </c>
      <c r="E574" s="20">
        <v>0.76500000000000001</v>
      </c>
      <c r="F574" s="20">
        <v>0.26400000000000001</v>
      </c>
      <c r="G574" s="20">
        <v>1516588</v>
      </c>
      <c r="H574" s="20">
        <v>1.0362473347547974</v>
      </c>
      <c r="I574" s="20">
        <v>414.89191205117271</v>
      </c>
      <c r="J574"/>
      <c r="K574"/>
      <c r="L574"/>
      <c r="M574"/>
      <c r="N574"/>
      <c r="O574"/>
      <c r="P574"/>
      <c r="Q574"/>
      <c r="R574"/>
      <c r="S574"/>
      <c r="T574"/>
      <c r="U574"/>
      <c r="V574"/>
      <c r="W574"/>
      <c r="X574"/>
      <c r="Y574"/>
      <c r="Z574"/>
      <c r="AA574"/>
      <c r="AB574"/>
      <c r="AC574"/>
      <c r="AD574"/>
      <c r="AE574"/>
      <c r="AF574"/>
      <c r="AG574"/>
      <c r="AH574"/>
      <c r="AI574"/>
    </row>
    <row r="575" spans="1:35" s="3" customFormat="1" ht="15.75" customHeight="1" x14ac:dyDescent="0.25">
      <c r="A575" s="18" t="s">
        <v>649</v>
      </c>
      <c r="B575" s="17" t="s">
        <v>614</v>
      </c>
      <c r="C575" s="20">
        <v>0.01</v>
      </c>
      <c r="D575" s="20">
        <v>0</v>
      </c>
      <c r="E575" s="20">
        <v>0.25600000000000001</v>
      </c>
      <c r="F575" s="20">
        <v>8.8666666666666671E-2</v>
      </c>
      <c r="G575" s="20">
        <v>1501705</v>
      </c>
      <c r="H575" s="20">
        <v>1.0362473347547974</v>
      </c>
      <c r="I575" s="20">
        <v>137.9775519402985</v>
      </c>
      <c r="J575"/>
      <c r="K575"/>
      <c r="L575"/>
      <c r="M575"/>
      <c r="N575"/>
      <c r="O575"/>
      <c r="P575"/>
      <c r="Q575"/>
      <c r="R575"/>
      <c r="S575"/>
      <c r="T575"/>
      <c r="U575"/>
      <c r="V575"/>
      <c r="W575"/>
      <c r="X575"/>
      <c r="Y575"/>
      <c r="Z575"/>
      <c r="AA575"/>
      <c r="AB575"/>
      <c r="AC575"/>
      <c r="AD575"/>
      <c r="AE575"/>
      <c r="AF575"/>
      <c r="AG575"/>
      <c r="AH575"/>
      <c r="AI575"/>
    </row>
    <row r="576" spans="1:35" s="3" customFormat="1" ht="15.75" customHeight="1" x14ac:dyDescent="0.25">
      <c r="A576" s="18" t="s">
        <v>650</v>
      </c>
      <c r="B576" s="17" t="s">
        <v>616</v>
      </c>
      <c r="C576" s="20">
        <v>0</v>
      </c>
      <c r="D576" s="20">
        <v>0</v>
      </c>
      <c r="E576" s="20">
        <v>0</v>
      </c>
      <c r="F576" s="20">
        <v>0</v>
      </c>
      <c r="G576" s="20">
        <v>1654504</v>
      </c>
      <c r="H576" s="20">
        <v>1.0362473347547974</v>
      </c>
      <c r="I576" s="20">
        <v>0</v>
      </c>
      <c r="J576"/>
      <c r="K576"/>
      <c r="L576"/>
      <c r="M576"/>
      <c r="N576"/>
      <c r="O576"/>
      <c r="P576"/>
      <c r="Q576"/>
      <c r="R576"/>
      <c r="S576"/>
      <c r="T576"/>
      <c r="U576"/>
      <c r="V576"/>
      <c r="W576"/>
      <c r="X576"/>
      <c r="Y576"/>
      <c r="Z576"/>
      <c r="AA576"/>
      <c r="AB576"/>
      <c r="AC576"/>
      <c r="AD576"/>
      <c r="AE576"/>
      <c r="AF576"/>
      <c r="AG576"/>
      <c r="AH576"/>
      <c r="AI576"/>
    </row>
    <row r="577" spans="1:35" s="3" customFormat="1" ht="15.75" customHeight="1" x14ac:dyDescent="0.25">
      <c r="A577" s="18" t="s">
        <v>651</v>
      </c>
      <c r="B577" s="17" t="s">
        <v>618</v>
      </c>
      <c r="C577" s="20">
        <v>0</v>
      </c>
      <c r="D577" s="20">
        <v>0</v>
      </c>
      <c r="E577" s="20">
        <v>0</v>
      </c>
      <c r="F577" s="20">
        <v>0</v>
      </c>
      <c r="G577" s="20">
        <v>1574901</v>
      </c>
      <c r="H577" s="20">
        <v>1.0362473347547974</v>
      </c>
      <c r="I577" s="20">
        <v>0</v>
      </c>
      <c r="J577"/>
      <c r="K577"/>
      <c r="L577"/>
      <c r="M577"/>
      <c r="N577"/>
      <c r="O577"/>
      <c r="P577"/>
      <c r="Q577"/>
      <c r="R577"/>
      <c r="S577"/>
      <c r="T577"/>
      <c r="U577"/>
      <c r="V577"/>
      <c r="W577"/>
      <c r="X577"/>
      <c r="Y577"/>
      <c r="Z577"/>
      <c r="AA577"/>
      <c r="AB577"/>
      <c r="AC577"/>
      <c r="AD577"/>
      <c r="AE577"/>
      <c r="AF577"/>
      <c r="AG577"/>
      <c r="AH577"/>
      <c r="AI577"/>
    </row>
    <row r="578" spans="1:35" s="3" customFormat="1" ht="15.75" customHeight="1" x14ac:dyDescent="0.25">
      <c r="A578" s="18" t="s">
        <v>652</v>
      </c>
      <c r="B578" s="17" t="s">
        <v>638</v>
      </c>
      <c r="C578" s="20">
        <v>0</v>
      </c>
      <c r="D578" s="20">
        <v>0</v>
      </c>
      <c r="E578" s="20">
        <v>0</v>
      </c>
      <c r="F578" s="20">
        <v>0</v>
      </c>
      <c r="G578" s="20">
        <v>1735147</v>
      </c>
      <c r="H578" s="20">
        <v>1.0362473347547974</v>
      </c>
      <c r="I578" s="20">
        <v>0</v>
      </c>
      <c r="J578"/>
      <c r="K578"/>
      <c r="L578"/>
      <c r="M578"/>
      <c r="N578"/>
      <c r="O578"/>
      <c r="P578"/>
      <c r="Q578"/>
      <c r="R578"/>
      <c r="S578"/>
      <c r="T578"/>
      <c r="U578"/>
      <c r="V578"/>
      <c r="W578"/>
      <c r="X578"/>
      <c r="Y578"/>
      <c r="Z578"/>
      <c r="AA578"/>
      <c r="AB578"/>
      <c r="AC578"/>
      <c r="AD578"/>
      <c r="AE578"/>
      <c r="AF578"/>
      <c r="AG578"/>
      <c r="AH578"/>
      <c r="AI578"/>
    </row>
    <row r="579" spans="1:35" s="3" customFormat="1" ht="15.75" customHeight="1" x14ac:dyDescent="0.25">
      <c r="A579" s="18" t="s">
        <v>653</v>
      </c>
      <c r="B579" s="17" t="s">
        <v>622</v>
      </c>
      <c r="C579" s="20">
        <v>0</v>
      </c>
      <c r="D579" s="20">
        <v>0</v>
      </c>
      <c r="E579" s="20">
        <v>0</v>
      </c>
      <c r="F579" s="20">
        <v>0</v>
      </c>
      <c r="G579" s="20" t="s">
        <v>15</v>
      </c>
      <c r="H579" s="20" t="s">
        <v>15</v>
      </c>
      <c r="I579" s="20">
        <v>0</v>
      </c>
      <c r="J579"/>
      <c r="K579"/>
      <c r="L579"/>
      <c r="M579"/>
      <c r="N579"/>
      <c r="O579"/>
      <c r="P579"/>
      <c r="Q579"/>
      <c r="R579"/>
      <c r="S579"/>
      <c r="T579"/>
      <c r="U579"/>
      <c r="V579"/>
      <c r="W579"/>
      <c r="X579"/>
      <c r="Y579"/>
      <c r="Z579"/>
      <c r="AA579"/>
      <c r="AB579"/>
      <c r="AC579"/>
      <c r="AD579"/>
      <c r="AE579"/>
      <c r="AF579"/>
      <c r="AG579"/>
      <c r="AH579"/>
      <c r="AI579"/>
    </row>
    <row r="580" spans="1:35" s="3" customFormat="1" ht="15.75" customHeight="1" x14ac:dyDescent="0.25">
      <c r="A580" s="18" t="s">
        <v>654</v>
      </c>
      <c r="B580" s="17" t="s">
        <v>598</v>
      </c>
      <c r="C580" s="20">
        <v>0</v>
      </c>
      <c r="D580" s="20">
        <v>0</v>
      </c>
      <c r="E580" s="20">
        <v>0</v>
      </c>
      <c r="F580" s="20">
        <v>0</v>
      </c>
      <c r="G580" s="20">
        <v>798145</v>
      </c>
      <c r="H580" s="20">
        <v>1.0362473347547974</v>
      </c>
      <c r="I580" s="20">
        <v>0</v>
      </c>
      <c r="J580"/>
      <c r="K580"/>
      <c r="L580"/>
      <c r="M580"/>
      <c r="N580"/>
      <c r="O580"/>
      <c r="P580"/>
      <c r="Q580"/>
      <c r="R580"/>
      <c r="S580"/>
      <c r="T580"/>
      <c r="U580"/>
      <c r="V580"/>
      <c r="W580"/>
      <c r="X580"/>
      <c r="Y580"/>
      <c r="Z580"/>
      <c r="AA580"/>
      <c r="AB580"/>
      <c r="AC580"/>
      <c r="AD580"/>
      <c r="AE580"/>
      <c r="AF580"/>
      <c r="AG580"/>
      <c r="AH580"/>
      <c r="AI580"/>
    </row>
    <row r="581" spans="1:35" s="3" customFormat="1" ht="15.75" customHeight="1" x14ac:dyDescent="0.25">
      <c r="A581" s="18" t="s">
        <v>655</v>
      </c>
      <c r="B581" s="17" t="s">
        <v>600</v>
      </c>
      <c r="C581" s="20">
        <v>0</v>
      </c>
      <c r="D581" s="20">
        <v>0</v>
      </c>
      <c r="E581" s="20">
        <v>0</v>
      </c>
      <c r="F581" s="20">
        <v>0</v>
      </c>
      <c r="G581" s="20">
        <v>879356</v>
      </c>
      <c r="H581" s="20">
        <v>1.0362473347547974</v>
      </c>
      <c r="I581" s="20">
        <v>0</v>
      </c>
      <c r="J581"/>
      <c r="K581"/>
      <c r="L581"/>
      <c r="M581"/>
      <c r="N581"/>
      <c r="O581"/>
      <c r="P581"/>
      <c r="Q581"/>
      <c r="R581"/>
      <c r="S581"/>
      <c r="T581"/>
      <c r="U581"/>
      <c r="V581"/>
      <c r="W581"/>
      <c r="X581"/>
      <c r="Y581"/>
      <c r="Z581"/>
      <c r="AA581"/>
      <c r="AB581"/>
      <c r="AC581"/>
      <c r="AD581"/>
      <c r="AE581"/>
      <c r="AF581"/>
      <c r="AG581"/>
      <c r="AH581"/>
      <c r="AI581"/>
    </row>
    <row r="582" spans="1:35" s="3" customFormat="1" ht="15.75" customHeight="1" x14ac:dyDescent="0.25">
      <c r="A582" s="18" t="s">
        <v>656</v>
      </c>
      <c r="B582" s="17" t="s">
        <v>602</v>
      </c>
      <c r="C582" s="20">
        <v>0</v>
      </c>
      <c r="D582" s="20">
        <v>0</v>
      </c>
      <c r="E582" s="20">
        <v>0</v>
      </c>
      <c r="F582" s="20">
        <v>0</v>
      </c>
      <c r="G582" s="20">
        <v>1037138</v>
      </c>
      <c r="H582" s="20">
        <v>1.0362473347547974</v>
      </c>
      <c r="I582" s="20">
        <v>0</v>
      </c>
      <c r="J582"/>
      <c r="K582"/>
      <c r="L582"/>
      <c r="M582"/>
      <c r="N582"/>
      <c r="O582"/>
      <c r="P582"/>
      <c r="Q582"/>
      <c r="R582"/>
      <c r="S582"/>
      <c r="T582"/>
      <c r="U582"/>
      <c r="V582"/>
      <c r="W582"/>
      <c r="X582"/>
      <c r="Y582"/>
      <c r="Z582"/>
      <c r="AA582"/>
      <c r="AB582"/>
      <c r="AC582"/>
      <c r="AD582"/>
      <c r="AE582"/>
      <c r="AF582"/>
      <c r="AG582"/>
      <c r="AH582"/>
      <c r="AI582"/>
    </row>
    <row r="583" spans="1:35" s="3" customFormat="1" ht="15.75" customHeight="1" x14ac:dyDescent="0.25">
      <c r="A583" s="18" t="s">
        <v>657</v>
      </c>
      <c r="B583" s="17" t="s">
        <v>604</v>
      </c>
      <c r="C583" s="20">
        <v>0</v>
      </c>
      <c r="D583" s="20">
        <v>0</v>
      </c>
      <c r="E583" s="20">
        <v>0</v>
      </c>
      <c r="F583" s="20">
        <v>0</v>
      </c>
      <c r="G583" s="20">
        <v>1142666</v>
      </c>
      <c r="H583" s="20">
        <v>1.0362473347547974</v>
      </c>
      <c r="I583" s="20">
        <v>0</v>
      </c>
      <c r="J583"/>
      <c r="K583"/>
      <c r="L583"/>
      <c r="M583"/>
      <c r="N583"/>
      <c r="O583"/>
      <c r="P583"/>
      <c r="Q583"/>
      <c r="R583"/>
      <c r="S583"/>
      <c r="T583"/>
      <c r="U583"/>
      <c r="V583"/>
      <c r="W583"/>
      <c r="X583"/>
      <c r="Y583"/>
      <c r="Z583"/>
      <c r="AA583"/>
      <c r="AB583"/>
      <c r="AC583"/>
      <c r="AD583"/>
      <c r="AE583"/>
      <c r="AF583"/>
      <c r="AG583"/>
      <c r="AH583"/>
      <c r="AI583"/>
    </row>
    <row r="584" spans="1:35" s="3" customFormat="1" ht="15.75" customHeight="1" x14ac:dyDescent="0.25">
      <c r="A584" s="18" t="s">
        <v>658</v>
      </c>
      <c r="B584" s="17" t="s">
        <v>628</v>
      </c>
      <c r="C584" s="20">
        <v>0</v>
      </c>
      <c r="D584" s="20">
        <v>0</v>
      </c>
      <c r="E584" s="20">
        <v>0</v>
      </c>
      <c r="F584" s="20">
        <v>0</v>
      </c>
      <c r="G584" s="20">
        <v>1167934</v>
      </c>
      <c r="H584" s="20">
        <v>1.0362473347547974</v>
      </c>
      <c r="I584" s="20">
        <v>0</v>
      </c>
      <c r="J584"/>
      <c r="K584"/>
      <c r="L584"/>
      <c r="M584"/>
      <c r="N584"/>
      <c r="O584"/>
      <c r="P584"/>
      <c r="Q584"/>
      <c r="R584"/>
      <c r="S584"/>
      <c r="T584"/>
      <c r="U584"/>
      <c r="V584"/>
      <c r="W584"/>
      <c r="X584"/>
      <c r="Y584"/>
      <c r="Z584"/>
      <c r="AA584"/>
      <c r="AB584"/>
      <c r="AC584"/>
      <c r="AD584"/>
      <c r="AE584"/>
      <c r="AF584"/>
      <c r="AG584"/>
      <c r="AH584"/>
      <c r="AI584"/>
    </row>
    <row r="585" spans="1:35" s="3" customFormat="1" ht="63" customHeight="1" x14ac:dyDescent="0.25">
      <c r="A585" s="18" t="s">
        <v>659</v>
      </c>
      <c r="B585" s="17" t="s">
        <v>630</v>
      </c>
      <c r="C585" s="20">
        <v>0</v>
      </c>
      <c r="D585" s="20">
        <v>0</v>
      </c>
      <c r="E585" s="20">
        <v>0</v>
      </c>
      <c r="F585" s="20">
        <v>0</v>
      </c>
      <c r="G585" s="20">
        <v>1286771</v>
      </c>
      <c r="H585" s="20">
        <v>1.0362473347547974</v>
      </c>
      <c r="I585" s="20">
        <v>0</v>
      </c>
      <c r="J585"/>
      <c r="K585"/>
      <c r="L585"/>
      <c r="M585"/>
      <c r="N585"/>
      <c r="O585"/>
      <c r="P585"/>
      <c r="Q585"/>
      <c r="R585"/>
      <c r="S585"/>
      <c r="T585"/>
      <c r="U585"/>
      <c r="V585"/>
      <c r="W585"/>
      <c r="X585"/>
      <c r="Y585"/>
      <c r="Z585"/>
      <c r="AA585"/>
      <c r="AB585"/>
      <c r="AC585"/>
      <c r="AD585"/>
      <c r="AE585"/>
      <c r="AF585"/>
      <c r="AG585"/>
      <c r="AH585"/>
      <c r="AI585"/>
    </row>
    <row r="586" spans="1:35" s="3" customFormat="1" ht="110.25" customHeight="1" x14ac:dyDescent="0.25">
      <c r="A586" s="18" t="s">
        <v>660</v>
      </c>
      <c r="B586" s="17" t="s">
        <v>610</v>
      </c>
      <c r="C586" s="20">
        <v>0</v>
      </c>
      <c r="D586" s="20">
        <v>0</v>
      </c>
      <c r="E586" s="20">
        <v>0</v>
      </c>
      <c r="F586" s="20">
        <v>0</v>
      </c>
      <c r="G586" s="20">
        <v>1592408</v>
      </c>
      <c r="H586" s="20">
        <v>1.0362473347547974</v>
      </c>
      <c r="I586" s="20">
        <v>0</v>
      </c>
      <c r="J586"/>
      <c r="K586"/>
      <c r="L586"/>
      <c r="M586"/>
      <c r="N586"/>
      <c r="O586"/>
      <c r="P586"/>
      <c r="Q586"/>
      <c r="R586"/>
      <c r="S586"/>
      <c r="T586"/>
      <c r="U586"/>
      <c r="V586"/>
      <c r="W586"/>
      <c r="X586"/>
      <c r="Y586"/>
      <c r="Z586"/>
      <c r="AA586"/>
      <c r="AB586"/>
      <c r="AC586"/>
      <c r="AD586"/>
      <c r="AE586"/>
      <c r="AF586"/>
      <c r="AG586"/>
      <c r="AH586"/>
      <c r="AI586"/>
    </row>
    <row r="587" spans="1:35" s="3" customFormat="1" ht="31.5" customHeight="1" x14ac:dyDescent="0.25">
      <c r="A587" s="18" t="s">
        <v>661</v>
      </c>
      <c r="B587" s="17" t="s">
        <v>612</v>
      </c>
      <c r="C587" s="20">
        <v>0</v>
      </c>
      <c r="D587" s="20">
        <v>0</v>
      </c>
      <c r="E587" s="20">
        <v>0</v>
      </c>
      <c r="F587" s="20">
        <v>0</v>
      </c>
      <c r="G587" s="20">
        <v>1754435</v>
      </c>
      <c r="H587" s="20">
        <v>1.0362473347547974</v>
      </c>
      <c r="I587" s="20">
        <v>0</v>
      </c>
      <c r="J587"/>
      <c r="K587"/>
      <c r="L587"/>
      <c r="M587"/>
      <c r="N587"/>
      <c r="O587"/>
      <c r="P587"/>
      <c r="Q587"/>
      <c r="R587"/>
      <c r="S587"/>
      <c r="T587"/>
      <c r="U587"/>
      <c r="V587"/>
      <c r="W587"/>
      <c r="X587"/>
      <c r="Y587"/>
      <c r="Z587"/>
      <c r="AA587"/>
      <c r="AB587"/>
      <c r="AC587"/>
      <c r="AD587"/>
      <c r="AE587"/>
      <c r="AF587"/>
      <c r="AG587"/>
      <c r="AH587"/>
      <c r="AI587"/>
    </row>
    <row r="588" spans="1:35" s="3" customFormat="1" ht="15.75" customHeight="1" x14ac:dyDescent="0.25">
      <c r="A588" s="18" t="s">
        <v>662</v>
      </c>
      <c r="B588" s="17" t="s">
        <v>614</v>
      </c>
      <c r="C588" s="20">
        <v>0</v>
      </c>
      <c r="D588" s="20">
        <v>0</v>
      </c>
      <c r="E588" s="20">
        <v>0</v>
      </c>
      <c r="F588" s="20">
        <v>0</v>
      </c>
      <c r="G588" s="20">
        <v>1737219</v>
      </c>
      <c r="H588" s="20">
        <v>1.0362473347547974</v>
      </c>
      <c r="I588" s="20">
        <v>0</v>
      </c>
      <c r="J588"/>
      <c r="K588"/>
      <c r="L588"/>
      <c r="M588"/>
      <c r="N588"/>
      <c r="O588"/>
      <c r="P588"/>
      <c r="Q588"/>
      <c r="R588"/>
      <c r="S588"/>
      <c r="T588"/>
      <c r="U588"/>
      <c r="V588"/>
      <c r="W588"/>
      <c r="X588"/>
      <c r="Y588"/>
      <c r="Z588"/>
      <c r="AA588"/>
      <c r="AB588"/>
      <c r="AC588"/>
      <c r="AD588"/>
      <c r="AE588"/>
      <c r="AF588"/>
      <c r="AG588"/>
      <c r="AH588"/>
      <c r="AI588"/>
    </row>
    <row r="589" spans="1:35" s="3" customFormat="1" ht="15.75" customHeight="1" x14ac:dyDescent="0.25">
      <c r="A589" s="18" t="s">
        <v>663</v>
      </c>
      <c r="B589" s="17" t="s">
        <v>616</v>
      </c>
      <c r="C589" s="20">
        <v>0</v>
      </c>
      <c r="D589" s="20">
        <v>0</v>
      </c>
      <c r="E589" s="20">
        <v>0</v>
      </c>
      <c r="F589" s="20">
        <v>0</v>
      </c>
      <c r="G589" s="20">
        <v>1913981</v>
      </c>
      <c r="H589" s="20">
        <v>1.0362473347547974</v>
      </c>
      <c r="I589" s="20">
        <v>0</v>
      </c>
      <c r="J589"/>
      <c r="K589"/>
      <c r="L589"/>
      <c r="M589"/>
      <c r="N589"/>
      <c r="O589"/>
      <c r="P589"/>
      <c r="Q589"/>
      <c r="R589"/>
      <c r="S589"/>
      <c r="T589"/>
      <c r="U589"/>
      <c r="V589"/>
      <c r="W589"/>
      <c r="X589"/>
      <c r="Y589"/>
      <c r="Z589"/>
      <c r="AA589"/>
      <c r="AB589"/>
      <c r="AC589"/>
      <c r="AD589"/>
      <c r="AE589"/>
      <c r="AF589"/>
      <c r="AG589"/>
      <c r="AH589"/>
      <c r="AI589"/>
    </row>
    <row r="590" spans="1:35" s="3" customFormat="1" ht="15.75" customHeight="1" x14ac:dyDescent="0.25">
      <c r="A590" s="18" t="s">
        <v>664</v>
      </c>
      <c r="B590" s="17" t="s">
        <v>618</v>
      </c>
      <c r="C590" s="20">
        <v>0</v>
      </c>
      <c r="D590" s="20">
        <v>0</v>
      </c>
      <c r="E590" s="20">
        <v>0</v>
      </c>
      <c r="F590" s="20">
        <v>0</v>
      </c>
      <c r="G590" s="20">
        <v>1821895</v>
      </c>
      <c r="H590" s="20">
        <v>1.0362473347547974</v>
      </c>
      <c r="I590" s="20">
        <v>0</v>
      </c>
      <c r="J590"/>
      <c r="K590"/>
      <c r="L590"/>
      <c r="M590"/>
      <c r="N590"/>
      <c r="O590"/>
      <c r="P590"/>
      <c r="Q590"/>
      <c r="R590"/>
      <c r="S590"/>
      <c r="T590"/>
      <c r="U590"/>
      <c r="V590"/>
      <c r="W590"/>
      <c r="X590"/>
      <c r="Y590"/>
      <c r="Z590"/>
      <c r="AA590"/>
      <c r="AB590"/>
      <c r="AC590"/>
      <c r="AD590"/>
      <c r="AE590"/>
      <c r="AF590"/>
      <c r="AG590"/>
      <c r="AH590"/>
      <c r="AI590"/>
    </row>
    <row r="591" spans="1:35" s="3" customFormat="1" ht="15.75" customHeight="1" x14ac:dyDescent="0.25">
      <c r="A591" s="18" t="s">
        <v>665</v>
      </c>
      <c r="B591" s="17" t="s">
        <v>638</v>
      </c>
      <c r="C591" s="20">
        <v>0</v>
      </c>
      <c r="D591" s="20">
        <v>0</v>
      </c>
      <c r="E591" s="20">
        <v>0</v>
      </c>
      <c r="F591" s="20">
        <v>0</v>
      </c>
      <c r="G591" s="20">
        <v>2007272</v>
      </c>
      <c r="H591" s="20">
        <v>1.0362473347547974</v>
      </c>
      <c r="I591" s="20">
        <v>0</v>
      </c>
      <c r="J591"/>
      <c r="K591"/>
      <c r="L591"/>
      <c r="M591"/>
      <c r="N591"/>
      <c r="O591"/>
      <c r="P591"/>
      <c r="Q591"/>
      <c r="R591"/>
      <c r="S591"/>
      <c r="T591"/>
      <c r="U591"/>
      <c r="V591"/>
      <c r="W591"/>
      <c r="X591"/>
      <c r="Y591"/>
      <c r="Z591"/>
      <c r="AA591"/>
      <c r="AB591"/>
      <c r="AC591"/>
      <c r="AD591"/>
      <c r="AE591"/>
      <c r="AF591"/>
      <c r="AG591"/>
      <c r="AH591"/>
      <c r="AI591"/>
    </row>
    <row r="592" spans="1:35" s="3" customFormat="1" ht="31.5" customHeight="1" x14ac:dyDescent="0.25">
      <c r="A592" s="18" t="s">
        <v>666</v>
      </c>
      <c r="B592" s="17" t="s">
        <v>60</v>
      </c>
      <c r="C592" s="20">
        <v>4.2500000000000003E-2</v>
      </c>
      <c r="D592" s="20">
        <v>0.185</v>
      </c>
      <c r="E592" s="20">
        <v>0.24399999999999999</v>
      </c>
      <c r="F592" s="20">
        <v>0.15716666666666668</v>
      </c>
      <c r="G592" s="20" t="s">
        <v>15</v>
      </c>
      <c r="H592" s="20" t="s">
        <v>15</v>
      </c>
      <c r="I592" s="20">
        <v>221.97799438302749</v>
      </c>
      <c r="J592"/>
      <c r="K592"/>
      <c r="L592"/>
      <c r="M592"/>
      <c r="N592"/>
      <c r="O592"/>
      <c r="P592"/>
      <c r="Q592"/>
      <c r="R592"/>
      <c r="S592"/>
      <c r="T592"/>
      <c r="U592"/>
      <c r="V592"/>
      <c r="W592"/>
      <c r="X592"/>
      <c r="Y592"/>
      <c r="Z592"/>
      <c r="AA592"/>
      <c r="AB592"/>
      <c r="AC592"/>
      <c r="AD592"/>
      <c r="AE592"/>
      <c r="AF592"/>
      <c r="AG592"/>
      <c r="AH592"/>
      <c r="AI592"/>
    </row>
    <row r="593" spans="1:35" s="3" customFormat="1" ht="15.75" customHeight="1" x14ac:dyDescent="0.25">
      <c r="A593" s="18" t="s">
        <v>667</v>
      </c>
      <c r="B593" s="17" t="s">
        <v>21</v>
      </c>
      <c r="C593" s="20">
        <v>4.2500000000000003E-2</v>
      </c>
      <c r="D593" s="20">
        <v>0.185</v>
      </c>
      <c r="E593" s="20">
        <v>0.24399999999999999</v>
      </c>
      <c r="F593" s="20">
        <v>0.15716666666666668</v>
      </c>
      <c r="G593" s="20" t="s">
        <v>15</v>
      </c>
      <c r="H593" s="20" t="s">
        <v>15</v>
      </c>
      <c r="I593" s="20">
        <v>221.97799438302749</v>
      </c>
      <c r="J593"/>
      <c r="K593"/>
      <c r="L593"/>
      <c r="M593"/>
      <c r="N593"/>
      <c r="O593"/>
      <c r="P593"/>
      <c r="Q593"/>
      <c r="R593"/>
      <c r="S593"/>
      <c r="T593"/>
      <c r="U593"/>
      <c r="V593"/>
      <c r="W593"/>
      <c r="X593"/>
      <c r="Y593"/>
      <c r="Z593"/>
      <c r="AA593"/>
      <c r="AB593"/>
      <c r="AC593"/>
      <c r="AD593"/>
      <c r="AE593"/>
      <c r="AF593"/>
      <c r="AG593"/>
      <c r="AH593"/>
      <c r="AI593"/>
    </row>
    <row r="594" spans="1:35" s="3" customFormat="1" ht="15.75" customHeight="1" x14ac:dyDescent="0.25">
      <c r="A594" s="18" t="s">
        <v>668</v>
      </c>
      <c r="B594" s="17" t="s">
        <v>669</v>
      </c>
      <c r="C594" s="20">
        <v>4.2500000000000003E-2</v>
      </c>
      <c r="D594" s="20">
        <v>0.185</v>
      </c>
      <c r="E594" s="20">
        <v>0.24399999999999999</v>
      </c>
      <c r="F594" s="20">
        <v>0.15716666666666668</v>
      </c>
      <c r="G594" s="20" t="s">
        <v>15</v>
      </c>
      <c r="H594" s="20" t="s">
        <v>15</v>
      </c>
      <c r="I594" s="20">
        <v>221.97799438302749</v>
      </c>
      <c r="J594"/>
      <c r="K594"/>
      <c r="L594"/>
      <c r="M594"/>
      <c r="N594"/>
      <c r="O594"/>
      <c r="P594"/>
      <c r="Q594"/>
      <c r="R594"/>
      <c r="S594"/>
      <c r="T594"/>
      <c r="U594"/>
      <c r="V594"/>
      <c r="W594"/>
      <c r="X594"/>
      <c r="Y594"/>
      <c r="Z594"/>
      <c r="AA594"/>
      <c r="AB594"/>
      <c r="AC594"/>
      <c r="AD594"/>
      <c r="AE594"/>
      <c r="AF594"/>
      <c r="AG594"/>
      <c r="AH594"/>
      <c r="AI594"/>
    </row>
    <row r="595" spans="1:35" s="3" customFormat="1" ht="15.75" customHeight="1" x14ac:dyDescent="0.25">
      <c r="A595" s="18" t="s">
        <v>670</v>
      </c>
      <c r="B595" s="17" t="s">
        <v>671</v>
      </c>
      <c r="C595" s="20">
        <v>4.2500000000000003E-2</v>
      </c>
      <c r="D595" s="20">
        <v>0.185</v>
      </c>
      <c r="E595" s="20">
        <v>0</v>
      </c>
      <c r="F595" s="20">
        <v>7.5833333333333336E-2</v>
      </c>
      <c r="G595" s="20">
        <v>1296141</v>
      </c>
      <c r="H595" s="20">
        <v>1.0351681957186543</v>
      </c>
      <c r="I595" s="20">
        <v>101.74739881116207</v>
      </c>
      <c r="J595"/>
      <c r="K595"/>
      <c r="L595"/>
      <c r="M595"/>
      <c r="N595"/>
      <c r="O595"/>
      <c r="P595"/>
      <c r="Q595"/>
      <c r="R595"/>
      <c r="S595"/>
      <c r="T595"/>
      <c r="U595"/>
      <c r="V595"/>
      <c r="W595"/>
      <c r="X595"/>
      <c r="Y595"/>
      <c r="Z595"/>
      <c r="AA595"/>
      <c r="AB595"/>
      <c r="AC595"/>
      <c r="AD595"/>
      <c r="AE595"/>
      <c r="AF595"/>
      <c r="AG595"/>
      <c r="AH595"/>
      <c r="AI595"/>
    </row>
    <row r="596" spans="1:35" s="3" customFormat="1" ht="15.75" customHeight="1" x14ac:dyDescent="0.25">
      <c r="A596" s="18" t="s">
        <v>672</v>
      </c>
      <c r="B596" s="17" t="s">
        <v>673</v>
      </c>
      <c r="C596" s="20">
        <v>0</v>
      </c>
      <c r="D596" s="20">
        <v>0</v>
      </c>
      <c r="E596" s="20">
        <v>0.24399999999999999</v>
      </c>
      <c r="F596" s="20">
        <v>8.1333333333333327E-2</v>
      </c>
      <c r="G596" s="20">
        <v>1428024</v>
      </c>
      <c r="H596" s="20">
        <v>1.0351681957186543</v>
      </c>
      <c r="I596" s="20">
        <v>120.23059557186542</v>
      </c>
      <c r="J596"/>
      <c r="K596"/>
      <c r="L596"/>
      <c r="M596"/>
      <c r="N596"/>
      <c r="O596"/>
      <c r="P596"/>
      <c r="Q596"/>
      <c r="R596"/>
      <c r="S596"/>
      <c r="T596"/>
      <c r="U596"/>
      <c r="V596"/>
      <c r="W596"/>
      <c r="X596"/>
      <c r="Y596"/>
      <c r="Z596"/>
      <c r="AA596"/>
      <c r="AB596"/>
      <c r="AC596"/>
      <c r="AD596"/>
      <c r="AE596"/>
      <c r="AF596"/>
      <c r="AG596"/>
      <c r="AH596"/>
      <c r="AI596"/>
    </row>
    <row r="597" spans="1:35" s="3" customFormat="1" ht="47.25" customHeight="1" x14ac:dyDescent="0.25">
      <c r="A597" s="18" t="s">
        <v>674</v>
      </c>
      <c r="B597" s="17" t="s">
        <v>675</v>
      </c>
      <c r="C597" s="20">
        <v>0</v>
      </c>
      <c r="D597" s="20">
        <v>0</v>
      </c>
      <c r="E597" s="20">
        <v>0</v>
      </c>
      <c r="F597" s="20">
        <v>0</v>
      </c>
      <c r="G597" s="20">
        <v>1899202</v>
      </c>
      <c r="H597" s="20">
        <v>1.0351681957186543</v>
      </c>
      <c r="I597" s="20">
        <v>0</v>
      </c>
      <c r="J597"/>
      <c r="K597"/>
      <c r="L597"/>
      <c r="M597"/>
      <c r="N597"/>
      <c r="O597"/>
      <c r="P597"/>
      <c r="Q597"/>
      <c r="R597"/>
      <c r="S597"/>
      <c r="T597"/>
      <c r="U597"/>
      <c r="V597"/>
      <c r="W597"/>
      <c r="X597"/>
      <c r="Y597"/>
      <c r="Z597"/>
      <c r="AA597"/>
      <c r="AB597"/>
      <c r="AC597"/>
      <c r="AD597"/>
      <c r="AE597"/>
      <c r="AF597"/>
      <c r="AG597"/>
      <c r="AH597"/>
      <c r="AI597"/>
    </row>
    <row r="598" spans="1:35" s="3" customFormat="1" ht="94.5" customHeight="1" x14ac:dyDescent="0.25">
      <c r="A598" s="18" t="s">
        <v>676</v>
      </c>
      <c r="B598" s="17" t="s">
        <v>677</v>
      </c>
      <c r="C598" s="20">
        <v>0</v>
      </c>
      <c r="D598" s="20">
        <v>0</v>
      </c>
      <c r="E598" s="20">
        <v>0</v>
      </c>
      <c r="F598" s="20">
        <v>0</v>
      </c>
      <c r="G598" s="20">
        <v>2092446</v>
      </c>
      <c r="H598" s="20">
        <v>1.0351681957186543</v>
      </c>
      <c r="I598" s="20">
        <v>0</v>
      </c>
      <c r="J598"/>
      <c r="K598"/>
      <c r="L598"/>
      <c r="M598"/>
      <c r="N598"/>
      <c r="O598"/>
      <c r="P598"/>
      <c r="Q598"/>
      <c r="R598"/>
      <c r="S598"/>
      <c r="T598"/>
      <c r="U598"/>
      <c r="V598"/>
      <c r="W598"/>
      <c r="X598"/>
      <c r="Y598"/>
      <c r="Z598"/>
      <c r="AA598"/>
      <c r="AB598"/>
      <c r="AC598"/>
      <c r="AD598"/>
      <c r="AE598"/>
      <c r="AF598"/>
      <c r="AG598"/>
      <c r="AH598"/>
      <c r="AI598"/>
    </row>
    <row r="599" spans="1:35" s="3" customFormat="1" ht="15.75" customHeight="1" x14ac:dyDescent="0.25">
      <c r="A599" s="18" t="s">
        <v>678</v>
      </c>
      <c r="B599" s="17" t="s">
        <v>679</v>
      </c>
      <c r="C599" s="20">
        <v>0</v>
      </c>
      <c r="D599" s="20">
        <v>0</v>
      </c>
      <c r="E599" s="20">
        <v>0</v>
      </c>
      <c r="F599" s="20">
        <v>0</v>
      </c>
      <c r="G599" s="20">
        <v>2074455</v>
      </c>
      <c r="H599" s="20">
        <v>1.0351681957186543</v>
      </c>
      <c r="I599" s="20">
        <v>0</v>
      </c>
      <c r="J599"/>
      <c r="K599"/>
      <c r="L599"/>
      <c r="M599"/>
      <c r="N599"/>
      <c r="O599"/>
      <c r="P599"/>
      <c r="Q599"/>
      <c r="R599"/>
      <c r="S599"/>
      <c r="T599"/>
      <c r="U599"/>
      <c r="V599"/>
      <c r="W599"/>
      <c r="X599"/>
      <c r="Y599"/>
      <c r="Z599"/>
      <c r="AA599"/>
      <c r="AB599"/>
      <c r="AC599"/>
      <c r="AD599"/>
      <c r="AE599"/>
      <c r="AF599"/>
      <c r="AG599"/>
      <c r="AH599"/>
      <c r="AI599"/>
    </row>
    <row r="600" spans="1:35" s="3" customFormat="1" ht="15.75" customHeight="1" x14ac:dyDescent="0.25">
      <c r="A600" s="18" t="s">
        <v>680</v>
      </c>
      <c r="B600" s="17" t="s">
        <v>681</v>
      </c>
      <c r="C600" s="20">
        <v>0</v>
      </c>
      <c r="D600" s="20">
        <v>0</v>
      </c>
      <c r="E600" s="20">
        <v>0</v>
      </c>
      <c r="F600" s="20">
        <v>0</v>
      </c>
      <c r="G600" s="20">
        <v>2285531</v>
      </c>
      <c r="H600" s="20">
        <v>1.0351681957186543</v>
      </c>
      <c r="I600" s="20">
        <v>0</v>
      </c>
      <c r="J600"/>
      <c r="K600"/>
      <c r="L600"/>
      <c r="M600"/>
      <c r="N600"/>
      <c r="O600"/>
      <c r="P600"/>
      <c r="Q600"/>
      <c r="R600"/>
      <c r="S600"/>
      <c r="T600"/>
      <c r="U600"/>
      <c r="V600"/>
      <c r="W600"/>
      <c r="X600"/>
      <c r="Y600"/>
      <c r="Z600"/>
      <c r="AA600"/>
      <c r="AB600"/>
      <c r="AC600"/>
      <c r="AD600"/>
      <c r="AE600"/>
      <c r="AF600"/>
      <c r="AG600"/>
      <c r="AH600"/>
      <c r="AI600"/>
    </row>
    <row r="601" spans="1:35" s="3" customFormat="1" ht="15.75" customHeight="1" x14ac:dyDescent="0.25">
      <c r="A601" s="18" t="s">
        <v>682</v>
      </c>
      <c r="B601" s="17" t="s">
        <v>683</v>
      </c>
      <c r="C601" s="20">
        <v>0</v>
      </c>
      <c r="D601" s="20">
        <v>0</v>
      </c>
      <c r="E601" s="20">
        <v>0</v>
      </c>
      <c r="F601" s="20">
        <v>0</v>
      </c>
      <c r="G601" s="20">
        <v>3125895</v>
      </c>
      <c r="H601" s="20">
        <v>1.0351681957186543</v>
      </c>
      <c r="I601" s="20">
        <v>0</v>
      </c>
      <c r="J601"/>
      <c r="K601"/>
      <c r="L601"/>
      <c r="M601"/>
      <c r="N601"/>
      <c r="O601"/>
      <c r="P601"/>
      <c r="Q601"/>
      <c r="R601"/>
      <c r="S601"/>
      <c r="T601"/>
      <c r="U601"/>
      <c r="V601"/>
      <c r="W601"/>
      <c r="X601"/>
      <c r="Y601"/>
      <c r="Z601"/>
      <c r="AA601"/>
      <c r="AB601"/>
      <c r="AC601"/>
      <c r="AD601"/>
      <c r="AE601"/>
      <c r="AF601"/>
      <c r="AG601"/>
      <c r="AH601"/>
      <c r="AI601"/>
    </row>
    <row r="602" spans="1:35" s="3" customFormat="1" ht="15.75" customHeight="1" x14ac:dyDescent="0.25">
      <c r="A602" s="18" t="s">
        <v>684</v>
      </c>
      <c r="B602" s="17" t="s">
        <v>685</v>
      </c>
      <c r="C602" s="20">
        <v>0</v>
      </c>
      <c r="D602" s="20">
        <v>0</v>
      </c>
      <c r="E602" s="20">
        <v>0</v>
      </c>
      <c r="F602" s="20">
        <v>0</v>
      </c>
      <c r="G602" s="20">
        <v>3443954</v>
      </c>
      <c r="H602" s="20">
        <v>1.0351681957186543</v>
      </c>
      <c r="I602" s="20">
        <v>0</v>
      </c>
      <c r="J602"/>
      <c r="K602"/>
      <c r="L602"/>
      <c r="M602"/>
      <c r="N602"/>
      <c r="O602"/>
      <c r="P602"/>
      <c r="Q602"/>
      <c r="R602"/>
      <c r="S602"/>
      <c r="T602"/>
      <c r="U602"/>
      <c r="V602"/>
      <c r="W602"/>
      <c r="X602"/>
      <c r="Y602"/>
      <c r="Z602"/>
      <c r="AA602"/>
      <c r="AB602"/>
      <c r="AC602"/>
      <c r="AD602"/>
      <c r="AE602"/>
      <c r="AF602"/>
      <c r="AG602"/>
      <c r="AH602"/>
      <c r="AI602"/>
    </row>
    <row r="603" spans="1:35" s="3" customFormat="1" ht="15.75" customHeight="1" x14ac:dyDescent="0.25">
      <c r="A603" s="18" t="s">
        <v>686</v>
      </c>
      <c r="B603" s="17" t="s">
        <v>687</v>
      </c>
      <c r="C603" s="20">
        <v>0</v>
      </c>
      <c r="D603" s="20">
        <v>0</v>
      </c>
      <c r="E603" s="20">
        <v>0</v>
      </c>
      <c r="F603" s="20">
        <v>0</v>
      </c>
      <c r="G603" s="20">
        <v>2278638</v>
      </c>
      <c r="H603" s="20">
        <v>1.0351681957186543</v>
      </c>
      <c r="I603" s="20">
        <v>0</v>
      </c>
      <c r="J603"/>
      <c r="K603"/>
      <c r="L603"/>
      <c r="M603"/>
      <c r="N603"/>
      <c r="O603"/>
      <c r="P603"/>
      <c r="Q603"/>
      <c r="R603"/>
      <c r="S603"/>
      <c r="T603"/>
      <c r="U603"/>
      <c r="V603"/>
      <c r="W603"/>
      <c r="X603"/>
      <c r="Y603"/>
      <c r="Z603"/>
      <c r="AA603"/>
      <c r="AB603"/>
      <c r="AC603"/>
      <c r="AD603"/>
      <c r="AE603"/>
      <c r="AF603"/>
      <c r="AG603"/>
      <c r="AH603"/>
      <c r="AI603"/>
    </row>
    <row r="604" spans="1:35" s="3" customFormat="1" ht="15.75" customHeight="1" x14ac:dyDescent="0.25">
      <c r="A604" s="18" t="s">
        <v>688</v>
      </c>
      <c r="B604" s="17" t="s">
        <v>689</v>
      </c>
      <c r="C604" s="20">
        <v>0</v>
      </c>
      <c r="D604" s="20">
        <v>0</v>
      </c>
      <c r="E604" s="20">
        <v>0</v>
      </c>
      <c r="F604" s="20">
        <v>0</v>
      </c>
      <c r="G604" s="20">
        <v>2510489</v>
      </c>
      <c r="H604" s="20">
        <v>1.0351681957186543</v>
      </c>
      <c r="I604" s="20">
        <v>0</v>
      </c>
      <c r="J604"/>
      <c r="K604"/>
      <c r="L604"/>
      <c r="M604"/>
      <c r="N604"/>
      <c r="O604"/>
      <c r="P604"/>
      <c r="Q604"/>
      <c r="R604"/>
      <c r="S604"/>
      <c r="T604"/>
      <c r="U604"/>
      <c r="V604"/>
      <c r="W604"/>
      <c r="X604"/>
      <c r="Y604"/>
      <c r="Z604"/>
      <c r="AA604"/>
      <c r="AB604"/>
      <c r="AC604"/>
      <c r="AD604"/>
      <c r="AE604"/>
      <c r="AF604"/>
      <c r="AG604"/>
      <c r="AH604"/>
      <c r="AI604"/>
    </row>
    <row r="605" spans="1:35" s="3" customFormat="1" ht="15.75" customHeight="1" x14ac:dyDescent="0.25">
      <c r="A605" s="18" t="s">
        <v>690</v>
      </c>
      <c r="B605" s="17" t="s">
        <v>691</v>
      </c>
      <c r="C605" s="20">
        <v>0</v>
      </c>
      <c r="D605" s="20">
        <v>0</v>
      </c>
      <c r="E605" s="20">
        <v>0</v>
      </c>
      <c r="F605" s="20">
        <v>0</v>
      </c>
      <c r="G605" s="20">
        <v>2558770</v>
      </c>
      <c r="H605" s="20">
        <v>1.0351681957186543</v>
      </c>
      <c r="I605" s="20">
        <v>0</v>
      </c>
      <c r="J605"/>
      <c r="K605"/>
      <c r="L605"/>
      <c r="M605"/>
      <c r="N605"/>
      <c r="O605"/>
      <c r="P605"/>
      <c r="Q605"/>
      <c r="R605"/>
      <c r="S605"/>
      <c r="T605"/>
      <c r="U605"/>
      <c r="V605"/>
      <c r="W605"/>
      <c r="X605"/>
      <c r="Y605"/>
      <c r="Z605"/>
      <c r="AA605"/>
      <c r="AB605"/>
      <c r="AC605"/>
      <c r="AD605"/>
      <c r="AE605"/>
      <c r="AF605"/>
      <c r="AG605"/>
      <c r="AH605"/>
      <c r="AI605"/>
    </row>
    <row r="606" spans="1:35" s="3" customFormat="1" ht="15.75" customHeight="1" x14ac:dyDescent="0.25">
      <c r="A606" s="18" t="s">
        <v>692</v>
      </c>
      <c r="B606" s="17" t="s">
        <v>693</v>
      </c>
      <c r="C606" s="20">
        <v>0</v>
      </c>
      <c r="D606" s="20">
        <v>0</v>
      </c>
      <c r="E606" s="20">
        <v>0</v>
      </c>
      <c r="F606" s="20">
        <v>0</v>
      </c>
      <c r="G606" s="20">
        <v>2819124</v>
      </c>
      <c r="H606" s="20">
        <v>1.0351681957186543</v>
      </c>
      <c r="I606" s="20">
        <v>0</v>
      </c>
      <c r="J606"/>
      <c r="K606"/>
      <c r="L606"/>
      <c r="M606"/>
      <c r="N606"/>
      <c r="O606"/>
      <c r="P606"/>
      <c r="Q606"/>
      <c r="R606"/>
      <c r="S606"/>
      <c r="T606"/>
      <c r="U606"/>
      <c r="V606"/>
      <c r="W606"/>
      <c r="X606"/>
      <c r="Y606"/>
      <c r="Z606"/>
      <c r="AA606"/>
      <c r="AB606"/>
      <c r="AC606"/>
      <c r="AD606"/>
      <c r="AE606"/>
      <c r="AF606"/>
      <c r="AG606"/>
      <c r="AH606"/>
      <c r="AI606"/>
    </row>
    <row r="607" spans="1:35" s="3" customFormat="1" ht="15.75" customHeight="1" x14ac:dyDescent="0.25">
      <c r="A607" s="18" t="s">
        <v>694</v>
      </c>
      <c r="B607" s="17" t="s">
        <v>695</v>
      </c>
      <c r="C607" s="20">
        <v>0</v>
      </c>
      <c r="D607" s="20">
        <v>0</v>
      </c>
      <c r="E607" s="20">
        <v>0</v>
      </c>
      <c r="F607" s="20">
        <v>0</v>
      </c>
      <c r="G607" s="20">
        <v>2592783</v>
      </c>
      <c r="H607" s="20">
        <v>1.0351681957186543</v>
      </c>
      <c r="I607" s="20">
        <v>0</v>
      </c>
      <c r="J607"/>
      <c r="K607"/>
      <c r="L607"/>
      <c r="M607"/>
      <c r="N607"/>
      <c r="O607"/>
      <c r="P607"/>
      <c r="Q607"/>
      <c r="R607"/>
      <c r="S607"/>
      <c r="T607"/>
      <c r="U607"/>
      <c r="V607"/>
      <c r="W607"/>
      <c r="X607"/>
      <c r="Y607"/>
      <c r="Z607"/>
      <c r="AA607"/>
      <c r="AB607"/>
      <c r="AC607"/>
      <c r="AD607"/>
      <c r="AE607"/>
      <c r="AF607"/>
      <c r="AG607"/>
      <c r="AH607"/>
      <c r="AI607"/>
    </row>
    <row r="608" spans="1:35" s="3" customFormat="1" ht="15.75" customHeight="1" x14ac:dyDescent="0.25">
      <c r="A608" s="18" t="s">
        <v>696</v>
      </c>
      <c r="B608" s="17" t="s">
        <v>697</v>
      </c>
      <c r="C608" s="20">
        <v>0</v>
      </c>
      <c r="D608" s="20">
        <v>0</v>
      </c>
      <c r="E608" s="20">
        <v>0</v>
      </c>
      <c r="F608" s="20">
        <v>0</v>
      </c>
      <c r="G608" s="20">
        <v>2856598</v>
      </c>
      <c r="H608" s="20">
        <v>1.0351681957186543</v>
      </c>
      <c r="I608" s="20">
        <v>0</v>
      </c>
      <c r="J608"/>
      <c r="K608"/>
      <c r="L608"/>
      <c r="M608"/>
      <c r="N608"/>
      <c r="O608"/>
      <c r="P608"/>
      <c r="Q608"/>
      <c r="R608"/>
      <c r="S608"/>
      <c r="T608"/>
      <c r="U608"/>
      <c r="V608"/>
      <c r="W608"/>
      <c r="X608"/>
      <c r="Y608"/>
      <c r="Z608"/>
      <c r="AA608"/>
      <c r="AB608"/>
      <c r="AC608"/>
      <c r="AD608"/>
      <c r="AE608"/>
      <c r="AF608"/>
      <c r="AG608"/>
      <c r="AH608"/>
      <c r="AI608"/>
    </row>
    <row r="609" spans="1:35" s="3" customFormat="1" ht="15.75" customHeight="1" x14ac:dyDescent="0.25">
      <c r="A609" s="18" t="s">
        <v>698</v>
      </c>
      <c r="B609" s="17" t="s">
        <v>699</v>
      </c>
      <c r="C609" s="20">
        <v>0</v>
      </c>
      <c r="D609" s="20">
        <v>0</v>
      </c>
      <c r="E609" s="20">
        <v>0</v>
      </c>
      <c r="F609" s="20">
        <v>0</v>
      </c>
      <c r="G609" s="20">
        <v>3881803</v>
      </c>
      <c r="H609" s="20">
        <v>1.0351681957186543</v>
      </c>
      <c r="I609" s="20">
        <v>0</v>
      </c>
      <c r="J609"/>
      <c r="K609"/>
      <c r="L609"/>
      <c r="M609"/>
      <c r="N609"/>
      <c r="O609"/>
      <c r="P609"/>
      <c r="Q609"/>
      <c r="R609"/>
      <c r="S609"/>
      <c r="T609"/>
      <c r="U609"/>
      <c r="V609"/>
      <c r="W609"/>
      <c r="X609"/>
      <c r="Y609"/>
      <c r="Z609"/>
      <c r="AA609"/>
      <c r="AB609"/>
      <c r="AC609"/>
      <c r="AD609"/>
      <c r="AE609"/>
      <c r="AF609"/>
      <c r="AG609"/>
      <c r="AH609"/>
      <c r="AI609"/>
    </row>
    <row r="610" spans="1:35" s="3" customFormat="1" ht="15.75" customHeight="1" x14ac:dyDescent="0.25">
      <c r="A610" s="18" t="s">
        <v>700</v>
      </c>
      <c r="B610" s="17" t="s">
        <v>701</v>
      </c>
      <c r="C610" s="20">
        <v>0</v>
      </c>
      <c r="D610" s="20">
        <v>0</v>
      </c>
      <c r="E610" s="20">
        <v>0</v>
      </c>
      <c r="F610" s="20">
        <v>0</v>
      </c>
      <c r="G610" s="20">
        <v>4276776</v>
      </c>
      <c r="H610" s="20">
        <v>1.0351681957186543</v>
      </c>
      <c r="I610" s="20">
        <v>0</v>
      </c>
      <c r="J610"/>
      <c r="K610"/>
      <c r="L610"/>
      <c r="M610"/>
      <c r="N610"/>
      <c r="O610"/>
      <c r="P610"/>
      <c r="Q610"/>
      <c r="R610"/>
      <c r="S610"/>
      <c r="T610"/>
      <c r="U610"/>
      <c r="V610"/>
      <c r="W610"/>
      <c r="X610"/>
      <c r="Y610"/>
      <c r="Z610"/>
      <c r="AA610"/>
      <c r="AB610"/>
      <c r="AC610"/>
      <c r="AD610"/>
      <c r="AE610"/>
      <c r="AF610"/>
      <c r="AG610"/>
      <c r="AH610"/>
      <c r="AI610"/>
    </row>
    <row r="611" spans="1:35" s="3" customFormat="1" ht="63" customHeight="1" x14ac:dyDescent="0.25">
      <c r="A611" s="18" t="s">
        <v>702</v>
      </c>
      <c r="B611" s="17" t="s">
        <v>703</v>
      </c>
      <c r="C611" s="20">
        <v>0</v>
      </c>
      <c r="D611" s="20">
        <v>0</v>
      </c>
      <c r="E611" s="20">
        <v>0</v>
      </c>
      <c r="F611" s="20">
        <v>0</v>
      </c>
      <c r="G611" s="20" t="s">
        <v>15</v>
      </c>
      <c r="H611" s="20" t="s">
        <v>15</v>
      </c>
      <c r="I611" s="20">
        <v>0</v>
      </c>
      <c r="J611"/>
      <c r="K611"/>
      <c r="L611"/>
      <c r="M611"/>
      <c r="N611"/>
      <c r="O611"/>
      <c r="P611"/>
      <c r="Q611"/>
      <c r="R611"/>
      <c r="S611"/>
      <c r="T611"/>
      <c r="U611"/>
      <c r="V611"/>
      <c r="W611"/>
      <c r="X611"/>
      <c r="Y611"/>
      <c r="Z611"/>
      <c r="AA611"/>
      <c r="AB611"/>
      <c r="AC611"/>
      <c r="AD611"/>
      <c r="AE611"/>
      <c r="AF611"/>
      <c r="AG611"/>
      <c r="AH611"/>
      <c r="AI611"/>
    </row>
    <row r="612" spans="1:35" s="3" customFormat="1" ht="15.75" customHeight="1" x14ac:dyDescent="0.25">
      <c r="A612" s="18" t="s">
        <v>704</v>
      </c>
      <c r="B612" s="17" t="s">
        <v>671</v>
      </c>
      <c r="C612" s="20">
        <v>0</v>
      </c>
      <c r="D612" s="20">
        <v>0</v>
      </c>
      <c r="E612" s="20">
        <v>0</v>
      </c>
      <c r="F612" s="20">
        <v>0</v>
      </c>
      <c r="G612" s="20">
        <v>1745038</v>
      </c>
      <c r="H612" s="20">
        <v>1.0351681957186543</v>
      </c>
      <c r="I612" s="20">
        <v>0</v>
      </c>
      <c r="J612"/>
      <c r="K612"/>
      <c r="L612"/>
      <c r="M612"/>
      <c r="N612"/>
      <c r="O612"/>
      <c r="P612"/>
      <c r="Q612"/>
      <c r="R612"/>
      <c r="S612"/>
      <c r="T612"/>
      <c r="U612"/>
      <c r="V612"/>
      <c r="W612"/>
      <c r="X612"/>
      <c r="Y612"/>
      <c r="Z612"/>
      <c r="AA612"/>
      <c r="AB612"/>
      <c r="AC612"/>
      <c r="AD612"/>
      <c r="AE612"/>
      <c r="AF612"/>
      <c r="AG612"/>
      <c r="AH612"/>
      <c r="AI612"/>
    </row>
    <row r="613" spans="1:35" s="3" customFormat="1" ht="110.25" customHeight="1" x14ac:dyDescent="0.25">
      <c r="A613" s="18" t="s">
        <v>705</v>
      </c>
      <c r="B613" s="17" t="s">
        <v>673</v>
      </c>
      <c r="C613" s="20">
        <v>0</v>
      </c>
      <c r="D613" s="20">
        <v>0</v>
      </c>
      <c r="E613" s="20">
        <v>0</v>
      </c>
      <c r="F613" s="20">
        <v>0</v>
      </c>
      <c r="G613" s="20">
        <v>1922595</v>
      </c>
      <c r="H613" s="20">
        <v>1.0351681957186543</v>
      </c>
      <c r="I613" s="20">
        <v>0</v>
      </c>
      <c r="J613"/>
      <c r="K613"/>
      <c r="L613"/>
      <c r="M613"/>
      <c r="N613"/>
      <c r="O613"/>
      <c r="P613"/>
      <c r="Q613"/>
      <c r="R613"/>
      <c r="S613"/>
      <c r="T613"/>
      <c r="U613"/>
      <c r="V613"/>
      <c r="W613"/>
      <c r="X613"/>
      <c r="Y613"/>
      <c r="Z613"/>
      <c r="AA613"/>
      <c r="AB613"/>
      <c r="AC613"/>
      <c r="AD613"/>
      <c r="AE613"/>
      <c r="AF613"/>
      <c r="AG613"/>
      <c r="AH613"/>
      <c r="AI613"/>
    </row>
    <row r="614" spans="1:35" s="3" customFormat="1" ht="141.75" customHeight="1" x14ac:dyDescent="0.25">
      <c r="A614" s="18" t="s">
        <v>706</v>
      </c>
      <c r="B614" s="17" t="s">
        <v>675</v>
      </c>
      <c r="C614" s="20">
        <v>0</v>
      </c>
      <c r="D614" s="20">
        <v>0</v>
      </c>
      <c r="E614" s="20">
        <v>0</v>
      </c>
      <c r="F614" s="20">
        <v>0</v>
      </c>
      <c r="G614" s="20">
        <v>2556958</v>
      </c>
      <c r="H614" s="20">
        <v>1.0351681957186543</v>
      </c>
      <c r="I614" s="20">
        <v>0</v>
      </c>
      <c r="J614"/>
      <c r="K614"/>
      <c r="L614"/>
      <c r="M614"/>
      <c r="N614"/>
      <c r="O614"/>
      <c r="P614"/>
      <c r="Q614"/>
      <c r="R614"/>
      <c r="S614"/>
      <c r="T614"/>
      <c r="U614"/>
      <c r="V614"/>
      <c r="W614"/>
      <c r="X614"/>
      <c r="Y614"/>
      <c r="Z614"/>
      <c r="AA614"/>
      <c r="AB614"/>
      <c r="AC614"/>
      <c r="AD614"/>
      <c r="AE614"/>
      <c r="AF614"/>
      <c r="AG614"/>
      <c r="AH614"/>
      <c r="AI614"/>
    </row>
    <row r="615" spans="1:35" s="3" customFormat="1" ht="15.75" customHeight="1" x14ac:dyDescent="0.25">
      <c r="A615" s="18" t="s">
        <v>707</v>
      </c>
      <c r="B615" s="17" t="s">
        <v>677</v>
      </c>
      <c r="C615" s="20">
        <v>0</v>
      </c>
      <c r="D615" s="20">
        <v>0</v>
      </c>
      <c r="E615" s="20">
        <v>0</v>
      </c>
      <c r="F615" s="20">
        <v>0</v>
      </c>
      <c r="G615" s="20">
        <v>2817128</v>
      </c>
      <c r="H615" s="20">
        <v>1.0351681957186543</v>
      </c>
      <c r="I615" s="20">
        <v>0</v>
      </c>
      <c r="J615"/>
      <c r="K615"/>
      <c r="L615"/>
      <c r="M615"/>
      <c r="N615"/>
      <c r="O615"/>
      <c r="P615"/>
      <c r="Q615"/>
      <c r="R615"/>
      <c r="S615"/>
      <c r="T615"/>
      <c r="U615"/>
      <c r="V615"/>
      <c r="W615"/>
      <c r="X615"/>
      <c r="Y615"/>
      <c r="Z615"/>
      <c r="AA615"/>
      <c r="AB615"/>
      <c r="AC615"/>
      <c r="AD615"/>
      <c r="AE615"/>
      <c r="AF615"/>
      <c r="AG615"/>
      <c r="AH615"/>
      <c r="AI615"/>
    </row>
    <row r="616" spans="1:35" s="3" customFormat="1" ht="15.75" customHeight="1" x14ac:dyDescent="0.25">
      <c r="A616" s="18" t="s">
        <v>708</v>
      </c>
      <c r="B616" s="17" t="s">
        <v>679</v>
      </c>
      <c r="C616" s="20">
        <v>0</v>
      </c>
      <c r="D616" s="20">
        <v>0</v>
      </c>
      <c r="E616" s="20">
        <v>0</v>
      </c>
      <c r="F616" s="20">
        <v>0</v>
      </c>
      <c r="G616" s="20">
        <v>2792907</v>
      </c>
      <c r="H616" s="20">
        <v>1.0351681957186543</v>
      </c>
      <c r="I616" s="20">
        <v>0</v>
      </c>
      <c r="J616"/>
      <c r="K616"/>
      <c r="L616"/>
      <c r="M616"/>
      <c r="N616"/>
      <c r="O616"/>
      <c r="P616"/>
      <c r="Q616"/>
      <c r="R616"/>
      <c r="S616"/>
      <c r="T616"/>
      <c r="U616"/>
      <c r="V616"/>
      <c r="W616"/>
      <c r="X616"/>
      <c r="Y616"/>
      <c r="Z616"/>
      <c r="AA616"/>
      <c r="AB616"/>
      <c r="AC616"/>
      <c r="AD616"/>
      <c r="AE616"/>
      <c r="AF616"/>
      <c r="AG616"/>
      <c r="AH616"/>
      <c r="AI616"/>
    </row>
    <row r="617" spans="1:35" s="3" customFormat="1" ht="15.75" customHeight="1" x14ac:dyDescent="0.25">
      <c r="A617" s="18" t="s">
        <v>709</v>
      </c>
      <c r="B617" s="17" t="s">
        <v>681</v>
      </c>
      <c r="C617" s="20">
        <v>0</v>
      </c>
      <c r="D617" s="20">
        <v>0</v>
      </c>
      <c r="E617" s="20">
        <v>0</v>
      </c>
      <c r="F617" s="20">
        <v>0</v>
      </c>
      <c r="G617" s="20">
        <v>3077085</v>
      </c>
      <c r="H617" s="20">
        <v>1.0351681957186543</v>
      </c>
      <c r="I617" s="20">
        <v>0</v>
      </c>
      <c r="J617"/>
      <c r="K617"/>
      <c r="L617"/>
      <c r="M617"/>
      <c r="N617"/>
      <c r="O617"/>
      <c r="P617"/>
      <c r="Q617"/>
      <c r="R617"/>
      <c r="S617"/>
      <c r="T617"/>
      <c r="U617"/>
      <c r="V617"/>
      <c r="W617"/>
      <c r="X617"/>
      <c r="Y617"/>
      <c r="Z617"/>
      <c r="AA617"/>
      <c r="AB617"/>
      <c r="AC617"/>
      <c r="AD617"/>
      <c r="AE617"/>
      <c r="AF617"/>
      <c r="AG617"/>
      <c r="AH617"/>
      <c r="AI617"/>
    </row>
    <row r="618" spans="1:35" s="3" customFormat="1" ht="15.75" customHeight="1" x14ac:dyDescent="0.25">
      <c r="A618" s="18" t="s">
        <v>710</v>
      </c>
      <c r="B618" s="17" t="s">
        <v>683</v>
      </c>
      <c r="C618" s="20">
        <v>0</v>
      </c>
      <c r="D618" s="20">
        <v>0</v>
      </c>
      <c r="E618" s="20">
        <v>0</v>
      </c>
      <c r="F618" s="20">
        <v>0</v>
      </c>
      <c r="G618" s="20">
        <v>4208494</v>
      </c>
      <c r="H618" s="20">
        <v>1.0351681957186543</v>
      </c>
      <c r="I618" s="20">
        <v>0</v>
      </c>
      <c r="J618"/>
      <c r="K618"/>
      <c r="L618"/>
      <c r="M618"/>
      <c r="N618"/>
      <c r="O618"/>
      <c r="P618"/>
      <c r="Q618"/>
      <c r="R618"/>
      <c r="S618"/>
      <c r="T618"/>
      <c r="U618"/>
      <c r="V618"/>
      <c r="W618"/>
      <c r="X618"/>
      <c r="Y618"/>
      <c r="Z618"/>
      <c r="AA618"/>
      <c r="AB618"/>
      <c r="AC618"/>
      <c r="AD618"/>
      <c r="AE618"/>
      <c r="AF618"/>
      <c r="AG618"/>
      <c r="AH618"/>
      <c r="AI618"/>
    </row>
    <row r="619" spans="1:35" s="3" customFormat="1" ht="63" customHeight="1" x14ac:dyDescent="0.25">
      <c r="A619" s="18" t="s">
        <v>711</v>
      </c>
      <c r="B619" s="17" t="s">
        <v>685</v>
      </c>
      <c r="C619" s="20">
        <v>0</v>
      </c>
      <c r="D619" s="20">
        <v>0</v>
      </c>
      <c r="E619" s="20">
        <v>0</v>
      </c>
      <c r="F619" s="20">
        <v>0</v>
      </c>
      <c r="G619" s="20">
        <v>4636708</v>
      </c>
      <c r="H619" s="20">
        <v>1.0351681957186543</v>
      </c>
      <c r="I619" s="20">
        <v>0</v>
      </c>
      <c r="J619"/>
      <c r="K619"/>
      <c r="L619"/>
      <c r="M619"/>
      <c r="N619"/>
      <c r="O619"/>
      <c r="P619"/>
      <c r="Q619"/>
      <c r="R619"/>
      <c r="S619"/>
      <c r="T619"/>
      <c r="U619"/>
      <c r="V619"/>
      <c r="W619"/>
      <c r="X619"/>
      <c r="Y619"/>
      <c r="Z619"/>
      <c r="AA619"/>
      <c r="AB619"/>
      <c r="AC619"/>
      <c r="AD619"/>
      <c r="AE619"/>
      <c r="AF619"/>
      <c r="AG619"/>
      <c r="AH619"/>
      <c r="AI619"/>
    </row>
    <row r="620" spans="1:35" s="3" customFormat="1" ht="47.25" customHeight="1" x14ac:dyDescent="0.25">
      <c r="A620" s="18" t="s">
        <v>712</v>
      </c>
      <c r="B620" s="17" t="s">
        <v>687</v>
      </c>
      <c r="C620" s="20">
        <v>0</v>
      </c>
      <c r="D620" s="20">
        <v>0</v>
      </c>
      <c r="E620" s="20">
        <v>0</v>
      </c>
      <c r="F620" s="20">
        <v>0</v>
      </c>
      <c r="G620" s="20">
        <v>3067806</v>
      </c>
      <c r="H620" s="20">
        <v>1.0351681957186543</v>
      </c>
      <c r="I620" s="20">
        <v>0</v>
      </c>
      <c r="J620"/>
      <c r="K620"/>
      <c r="L620"/>
      <c r="M620"/>
      <c r="N620"/>
      <c r="O620"/>
      <c r="P620"/>
      <c r="Q620"/>
      <c r="R620"/>
      <c r="S620"/>
      <c r="T620"/>
      <c r="U620"/>
      <c r="V620"/>
      <c r="W620"/>
      <c r="X620"/>
      <c r="Y620"/>
      <c r="Z620"/>
      <c r="AA620"/>
      <c r="AB620"/>
      <c r="AC620"/>
      <c r="AD620"/>
      <c r="AE620"/>
      <c r="AF620"/>
      <c r="AG620"/>
      <c r="AH620"/>
      <c r="AI620"/>
    </row>
    <row r="621" spans="1:35" s="3" customFormat="1" ht="47.25" customHeight="1" x14ac:dyDescent="0.25">
      <c r="A621" s="18" t="s">
        <v>713</v>
      </c>
      <c r="B621" s="17" t="s">
        <v>689</v>
      </c>
      <c r="C621" s="20">
        <v>0</v>
      </c>
      <c r="D621" s="20">
        <v>0</v>
      </c>
      <c r="E621" s="20">
        <v>0</v>
      </c>
      <c r="F621" s="20">
        <v>0</v>
      </c>
      <c r="G621" s="20">
        <v>3379954</v>
      </c>
      <c r="H621" s="20">
        <v>1.0351681957186543</v>
      </c>
      <c r="I621" s="20">
        <v>0</v>
      </c>
      <c r="J621"/>
      <c r="K621"/>
      <c r="L621"/>
      <c r="M621"/>
      <c r="N621"/>
      <c r="O621"/>
      <c r="P621"/>
      <c r="Q621"/>
      <c r="R621"/>
      <c r="S621"/>
      <c r="T621"/>
      <c r="U621"/>
      <c r="V621"/>
      <c r="W621"/>
      <c r="X621"/>
      <c r="Y621"/>
      <c r="Z621"/>
      <c r="AA621"/>
      <c r="AB621"/>
      <c r="AC621"/>
      <c r="AD621"/>
      <c r="AE621"/>
      <c r="AF621"/>
      <c r="AG621"/>
      <c r="AH621"/>
      <c r="AI621"/>
    </row>
    <row r="622" spans="1:35" s="3" customFormat="1" ht="31.5" customHeight="1" x14ac:dyDescent="0.25">
      <c r="A622" s="18" t="s">
        <v>714</v>
      </c>
      <c r="B622" s="17" t="s">
        <v>691</v>
      </c>
      <c r="C622" s="20">
        <v>0</v>
      </c>
      <c r="D622" s="20">
        <v>0</v>
      </c>
      <c r="E622" s="20">
        <v>0</v>
      </c>
      <c r="F622" s="20">
        <v>0</v>
      </c>
      <c r="G622" s="20">
        <v>3315018</v>
      </c>
      <c r="H622" s="20">
        <v>1.0351681957186543</v>
      </c>
      <c r="I622" s="20">
        <v>0</v>
      </c>
      <c r="J622"/>
      <c r="K622"/>
      <c r="L622"/>
      <c r="M622"/>
      <c r="N622"/>
      <c r="O622"/>
      <c r="P622"/>
      <c r="Q622"/>
      <c r="R622"/>
      <c r="S622"/>
      <c r="T622"/>
      <c r="U622"/>
      <c r="V622"/>
      <c r="W622"/>
      <c r="X622"/>
      <c r="Y622"/>
      <c r="Z622"/>
      <c r="AA622"/>
      <c r="AB622"/>
      <c r="AC622"/>
      <c r="AD622"/>
      <c r="AE622"/>
      <c r="AF622"/>
      <c r="AG622"/>
      <c r="AH622"/>
      <c r="AI622"/>
    </row>
    <row r="623" spans="1:35" s="3" customFormat="1" ht="15.75" customHeight="1" x14ac:dyDescent="0.25">
      <c r="A623" s="18" t="s">
        <v>715</v>
      </c>
      <c r="B623" s="17" t="s">
        <v>693</v>
      </c>
      <c r="C623" s="20">
        <v>0</v>
      </c>
      <c r="D623" s="20">
        <v>0</v>
      </c>
      <c r="E623" s="20">
        <v>0</v>
      </c>
      <c r="F623" s="20">
        <v>0</v>
      </c>
      <c r="G623" s="20">
        <v>3652320</v>
      </c>
      <c r="H623" s="20">
        <v>1.0351681957186543</v>
      </c>
      <c r="I623" s="20">
        <v>0</v>
      </c>
      <c r="J623"/>
      <c r="K623"/>
      <c r="L623"/>
      <c r="M623"/>
      <c r="N623"/>
      <c r="O623"/>
      <c r="P623"/>
      <c r="Q623"/>
      <c r="R623"/>
      <c r="S623"/>
      <c r="T623"/>
      <c r="U623"/>
      <c r="V623"/>
      <c r="W623"/>
      <c r="X623"/>
      <c r="Y623"/>
      <c r="Z623"/>
      <c r="AA623"/>
      <c r="AB623"/>
      <c r="AC623"/>
      <c r="AD623"/>
      <c r="AE623"/>
      <c r="AF623"/>
      <c r="AG623"/>
      <c r="AH623"/>
      <c r="AI623"/>
    </row>
    <row r="624" spans="1:35" s="3" customFormat="1" ht="47.25" customHeight="1" x14ac:dyDescent="0.25">
      <c r="A624" s="18" t="s">
        <v>716</v>
      </c>
      <c r="B624" s="17" t="s">
        <v>695</v>
      </c>
      <c r="C624" s="20">
        <v>0</v>
      </c>
      <c r="D624" s="20">
        <v>0</v>
      </c>
      <c r="E624" s="20">
        <v>0</v>
      </c>
      <c r="F624" s="20">
        <v>0</v>
      </c>
      <c r="G624" s="20">
        <v>4973215</v>
      </c>
      <c r="H624" s="20">
        <v>1.0351681957186543</v>
      </c>
      <c r="I624" s="20">
        <v>0</v>
      </c>
      <c r="J624"/>
      <c r="K624"/>
      <c r="L624"/>
      <c r="M624"/>
      <c r="N624"/>
      <c r="O624"/>
      <c r="P624"/>
      <c r="Q624"/>
      <c r="R624"/>
      <c r="S624"/>
      <c r="T624"/>
      <c r="U624"/>
      <c r="V624"/>
      <c r="W624"/>
      <c r="X624"/>
      <c r="Y624"/>
      <c r="Z624"/>
      <c r="AA624"/>
      <c r="AB624"/>
      <c r="AC624"/>
      <c r="AD624"/>
      <c r="AE624"/>
      <c r="AF624"/>
      <c r="AG624"/>
      <c r="AH624"/>
      <c r="AI624"/>
    </row>
    <row r="625" spans="1:35" s="3" customFormat="1" ht="63" customHeight="1" x14ac:dyDescent="0.25">
      <c r="A625" s="18" t="s">
        <v>717</v>
      </c>
      <c r="B625" s="17" t="s">
        <v>697</v>
      </c>
      <c r="C625" s="20">
        <v>0</v>
      </c>
      <c r="D625" s="20">
        <v>0</v>
      </c>
      <c r="E625" s="20">
        <v>0</v>
      </c>
      <c r="F625" s="20">
        <v>0</v>
      </c>
      <c r="G625" s="20">
        <v>5479238</v>
      </c>
      <c r="H625" s="20">
        <v>1.0351681957186543</v>
      </c>
      <c r="I625" s="20">
        <v>0</v>
      </c>
      <c r="J625"/>
      <c r="K625"/>
      <c r="L625"/>
      <c r="M625"/>
      <c r="N625"/>
      <c r="O625"/>
      <c r="P625"/>
      <c r="Q625"/>
      <c r="R625"/>
      <c r="S625"/>
      <c r="T625"/>
      <c r="U625"/>
      <c r="V625"/>
      <c r="W625"/>
      <c r="X625"/>
      <c r="Y625"/>
      <c r="Z625"/>
      <c r="AA625"/>
      <c r="AB625"/>
      <c r="AC625"/>
      <c r="AD625"/>
      <c r="AE625"/>
      <c r="AF625"/>
      <c r="AG625"/>
      <c r="AH625"/>
      <c r="AI625"/>
    </row>
    <row r="626" spans="1:35" s="3" customFormat="1" ht="47.25" customHeight="1" x14ac:dyDescent="0.25">
      <c r="A626" s="18" t="s">
        <v>718</v>
      </c>
      <c r="B626" s="17" t="s">
        <v>699</v>
      </c>
      <c r="C626" s="20">
        <v>0</v>
      </c>
      <c r="D626" s="20">
        <v>0</v>
      </c>
      <c r="E626" s="20">
        <v>0</v>
      </c>
      <c r="F626" s="20">
        <v>0</v>
      </c>
      <c r="G626" s="20">
        <v>5226199</v>
      </c>
      <c r="H626" s="20">
        <v>1.0351681957186543</v>
      </c>
      <c r="I626" s="20">
        <v>0</v>
      </c>
      <c r="J626"/>
      <c r="K626"/>
      <c r="L626"/>
      <c r="M626"/>
      <c r="N626"/>
      <c r="O626"/>
      <c r="P626"/>
      <c r="Q626"/>
      <c r="R626"/>
      <c r="S626"/>
      <c r="T626"/>
      <c r="U626"/>
      <c r="V626"/>
      <c r="W626"/>
      <c r="X626"/>
      <c r="Y626"/>
      <c r="Z626"/>
      <c r="AA626"/>
      <c r="AB626"/>
      <c r="AC626"/>
      <c r="AD626"/>
      <c r="AE626"/>
      <c r="AF626"/>
      <c r="AG626"/>
      <c r="AH626"/>
      <c r="AI626"/>
    </row>
    <row r="627" spans="1:35" s="3" customFormat="1" ht="47.25" customHeight="1" x14ac:dyDescent="0.25">
      <c r="A627" s="18" t="s">
        <v>719</v>
      </c>
      <c r="B627" s="17" t="s">
        <v>701</v>
      </c>
      <c r="C627" s="20">
        <v>0</v>
      </c>
      <c r="D627" s="20">
        <v>0</v>
      </c>
      <c r="E627" s="20">
        <v>0</v>
      </c>
      <c r="F627" s="20">
        <v>0</v>
      </c>
      <c r="G627" s="20">
        <v>5757964</v>
      </c>
      <c r="H627" s="20">
        <v>1.0351681957186543</v>
      </c>
      <c r="I627" s="20">
        <v>0</v>
      </c>
      <c r="J627"/>
      <c r="K627"/>
      <c r="L627"/>
      <c r="M627"/>
      <c r="N627"/>
      <c r="O627"/>
      <c r="P627"/>
      <c r="Q627"/>
      <c r="R627"/>
      <c r="S627"/>
      <c r="T627"/>
      <c r="U627"/>
      <c r="V627"/>
      <c r="W627"/>
      <c r="X627"/>
      <c r="Y627"/>
      <c r="Z627"/>
      <c r="AA627"/>
      <c r="AB627"/>
      <c r="AC627"/>
      <c r="AD627"/>
      <c r="AE627"/>
      <c r="AF627"/>
      <c r="AG627"/>
      <c r="AH627"/>
      <c r="AI627"/>
    </row>
    <row r="628" spans="1:35" s="3" customFormat="1" ht="47.25" customHeight="1" x14ac:dyDescent="0.25">
      <c r="A628" s="18" t="s">
        <v>720</v>
      </c>
      <c r="B628" s="17" t="s">
        <v>47</v>
      </c>
      <c r="C628" s="20">
        <v>0</v>
      </c>
      <c r="D628" s="20">
        <v>0</v>
      </c>
      <c r="E628" s="20">
        <v>0</v>
      </c>
      <c r="F628" s="20">
        <v>0</v>
      </c>
      <c r="G628" s="20" t="s">
        <v>15</v>
      </c>
      <c r="H628" s="20" t="s">
        <v>15</v>
      </c>
      <c r="I628" s="20">
        <v>0</v>
      </c>
      <c r="J628"/>
      <c r="K628"/>
      <c r="L628"/>
      <c r="M628"/>
      <c r="N628"/>
      <c r="O628"/>
      <c r="P628"/>
      <c r="Q628"/>
      <c r="R628"/>
      <c r="S628"/>
      <c r="T628"/>
      <c r="U628"/>
      <c r="V628"/>
      <c r="W628"/>
      <c r="X628"/>
      <c r="Y628"/>
      <c r="Z628"/>
      <c r="AA628"/>
      <c r="AB628"/>
      <c r="AC628"/>
      <c r="AD628"/>
      <c r="AE628"/>
      <c r="AF628"/>
      <c r="AG628"/>
      <c r="AH628"/>
      <c r="AI628"/>
    </row>
    <row r="629" spans="1:35" s="3" customFormat="1" ht="15.75" customHeight="1" x14ac:dyDescent="0.25">
      <c r="A629" s="18" t="s">
        <v>721</v>
      </c>
      <c r="B629" s="17" t="s">
        <v>669</v>
      </c>
      <c r="C629" s="20">
        <v>0</v>
      </c>
      <c r="D629" s="20">
        <v>0</v>
      </c>
      <c r="E629" s="20">
        <v>0</v>
      </c>
      <c r="F629" s="20">
        <v>0</v>
      </c>
      <c r="G629" s="20" t="s">
        <v>15</v>
      </c>
      <c r="H629" s="20" t="s">
        <v>15</v>
      </c>
      <c r="I629" s="20">
        <v>0</v>
      </c>
      <c r="J629"/>
      <c r="K629"/>
      <c r="L629"/>
      <c r="M629"/>
      <c r="N629"/>
      <c r="O629"/>
      <c r="P629"/>
      <c r="Q629"/>
      <c r="R629"/>
      <c r="S629"/>
      <c r="T629"/>
      <c r="U629"/>
      <c r="V629"/>
      <c r="W629"/>
      <c r="X629"/>
      <c r="Y629"/>
      <c r="Z629"/>
      <c r="AA629"/>
      <c r="AB629"/>
      <c r="AC629"/>
      <c r="AD629"/>
      <c r="AE629"/>
      <c r="AF629"/>
      <c r="AG629"/>
      <c r="AH629"/>
      <c r="AI629"/>
    </row>
    <row r="630" spans="1:35" s="3" customFormat="1" ht="47.25" customHeight="1" x14ac:dyDescent="0.25">
      <c r="A630" s="18" t="s">
        <v>722</v>
      </c>
      <c r="B630" s="17" t="s">
        <v>671</v>
      </c>
      <c r="C630" s="20">
        <v>0</v>
      </c>
      <c r="D630" s="20">
        <v>0</v>
      </c>
      <c r="E630" s="20">
        <v>0</v>
      </c>
      <c r="F630" s="20">
        <v>0</v>
      </c>
      <c r="G630" s="20">
        <v>1074492</v>
      </c>
      <c r="H630" s="20">
        <v>1.0351681957186543</v>
      </c>
      <c r="I630" s="20">
        <v>0</v>
      </c>
      <c r="J630"/>
      <c r="K630"/>
      <c r="L630"/>
      <c r="M630"/>
      <c r="N630"/>
      <c r="O630"/>
      <c r="P630"/>
      <c r="Q630"/>
      <c r="R630"/>
      <c r="S630"/>
      <c r="T630"/>
      <c r="U630"/>
      <c r="V630"/>
      <c r="W630"/>
      <c r="X630"/>
      <c r="Y630"/>
      <c r="Z630"/>
      <c r="AA630"/>
      <c r="AB630"/>
      <c r="AC630"/>
      <c r="AD630"/>
      <c r="AE630"/>
      <c r="AF630"/>
      <c r="AG630"/>
      <c r="AH630"/>
      <c r="AI630"/>
    </row>
    <row r="631" spans="1:35" s="3" customFormat="1" ht="47.25" customHeight="1" x14ac:dyDescent="0.25">
      <c r="A631" s="18" t="s">
        <v>723</v>
      </c>
      <c r="B631" s="17" t="s">
        <v>673</v>
      </c>
      <c r="C631" s="20">
        <v>0</v>
      </c>
      <c r="D631" s="20">
        <v>0</v>
      </c>
      <c r="E631" s="20">
        <v>0</v>
      </c>
      <c r="F631" s="20">
        <v>0</v>
      </c>
      <c r="G631" s="20">
        <v>1183821</v>
      </c>
      <c r="H631" s="20">
        <v>1.0351681957186543</v>
      </c>
      <c r="I631" s="20">
        <v>0</v>
      </c>
      <c r="J631"/>
      <c r="K631"/>
      <c r="L631"/>
      <c r="M631"/>
      <c r="N631"/>
      <c r="O631"/>
      <c r="P631"/>
      <c r="Q631"/>
      <c r="R631"/>
      <c r="S631"/>
      <c r="T631"/>
      <c r="U631"/>
      <c r="V631"/>
      <c r="W631"/>
      <c r="X631"/>
      <c r="Y631"/>
      <c r="Z631"/>
      <c r="AA631"/>
      <c r="AB631"/>
      <c r="AC631"/>
      <c r="AD631"/>
      <c r="AE631"/>
      <c r="AF631"/>
      <c r="AG631"/>
      <c r="AH631"/>
      <c r="AI631"/>
    </row>
    <row r="632" spans="1:35" s="3" customFormat="1" ht="63" customHeight="1" x14ac:dyDescent="0.25">
      <c r="A632" s="18" t="s">
        <v>724</v>
      </c>
      <c r="B632" s="17" t="s">
        <v>675</v>
      </c>
      <c r="C632" s="20">
        <v>0</v>
      </c>
      <c r="D632" s="20">
        <v>0</v>
      </c>
      <c r="E632" s="20">
        <v>0</v>
      </c>
      <c r="F632" s="20">
        <v>0</v>
      </c>
      <c r="G632" s="20">
        <v>1574425</v>
      </c>
      <c r="H632" s="20">
        <v>1.0351681957186543</v>
      </c>
      <c r="I632" s="20">
        <v>0</v>
      </c>
      <c r="J632"/>
      <c r="K632"/>
      <c r="L632"/>
      <c r="M632"/>
      <c r="N632"/>
      <c r="O632"/>
      <c r="P632"/>
      <c r="Q632"/>
      <c r="R632"/>
      <c r="S632"/>
      <c r="T632"/>
      <c r="U632"/>
      <c r="V632"/>
      <c r="W632"/>
      <c r="X632"/>
      <c r="Y632"/>
      <c r="Z632"/>
      <c r="AA632"/>
      <c r="AB632"/>
      <c r="AC632"/>
      <c r="AD632"/>
      <c r="AE632"/>
      <c r="AF632"/>
      <c r="AG632"/>
      <c r="AH632"/>
      <c r="AI632"/>
    </row>
    <row r="633" spans="1:35" s="3" customFormat="1" ht="47.25" customHeight="1" x14ac:dyDescent="0.25">
      <c r="A633" s="18" t="s">
        <v>725</v>
      </c>
      <c r="B633" s="17" t="s">
        <v>677</v>
      </c>
      <c r="C633" s="20">
        <v>0</v>
      </c>
      <c r="D633" s="20">
        <v>0</v>
      </c>
      <c r="E633" s="20">
        <v>0</v>
      </c>
      <c r="F633" s="20">
        <v>0</v>
      </c>
      <c r="G633" s="20">
        <v>1734622</v>
      </c>
      <c r="H633" s="20">
        <v>1.0351681957186543</v>
      </c>
      <c r="I633" s="20">
        <v>0</v>
      </c>
      <c r="J633"/>
      <c r="K633"/>
      <c r="L633"/>
      <c r="M633"/>
      <c r="N633"/>
      <c r="O633"/>
      <c r="P633"/>
      <c r="Q633"/>
      <c r="R633"/>
      <c r="S633"/>
      <c r="T633"/>
      <c r="U633"/>
      <c r="V633"/>
      <c r="W633"/>
      <c r="X633"/>
      <c r="Y633"/>
      <c r="Z633"/>
      <c r="AA633"/>
      <c r="AB633"/>
      <c r="AC633"/>
      <c r="AD633"/>
      <c r="AE633"/>
      <c r="AF633"/>
      <c r="AG633"/>
      <c r="AH633"/>
      <c r="AI633"/>
    </row>
    <row r="634" spans="1:35" s="3" customFormat="1" ht="47.25" customHeight="1" x14ac:dyDescent="0.25">
      <c r="A634" s="18" t="s">
        <v>726</v>
      </c>
      <c r="B634" s="17" t="s">
        <v>679</v>
      </c>
      <c r="C634" s="20">
        <v>0</v>
      </c>
      <c r="D634" s="20">
        <v>0</v>
      </c>
      <c r="E634" s="20">
        <v>0</v>
      </c>
      <c r="F634" s="20">
        <v>0</v>
      </c>
      <c r="G634" s="20">
        <v>1777165</v>
      </c>
      <c r="H634" s="20">
        <v>1.0351681957186543</v>
      </c>
      <c r="I634" s="20">
        <v>0</v>
      </c>
      <c r="J634"/>
      <c r="K634"/>
      <c r="L634"/>
      <c r="M634"/>
      <c r="N634"/>
      <c r="O634"/>
      <c r="P634"/>
      <c r="Q634"/>
      <c r="R634"/>
      <c r="S634"/>
      <c r="T634"/>
      <c r="U634"/>
      <c r="V634"/>
      <c r="W634"/>
      <c r="X634"/>
      <c r="Y634"/>
      <c r="Z634"/>
      <c r="AA634"/>
      <c r="AB634"/>
      <c r="AC634"/>
      <c r="AD634"/>
      <c r="AE634"/>
      <c r="AF634"/>
      <c r="AG634"/>
      <c r="AH634"/>
      <c r="AI634"/>
    </row>
    <row r="635" spans="1:35" s="3" customFormat="1" ht="31.5" customHeight="1" x14ac:dyDescent="0.25">
      <c r="A635" s="18" t="s">
        <v>727</v>
      </c>
      <c r="B635" s="17" t="s">
        <v>681</v>
      </c>
      <c r="C635" s="20">
        <v>0</v>
      </c>
      <c r="D635" s="20">
        <v>0</v>
      </c>
      <c r="E635" s="20">
        <v>0</v>
      </c>
      <c r="F635" s="20">
        <v>0</v>
      </c>
      <c r="G635" s="20">
        <v>1957992</v>
      </c>
      <c r="H635" s="20">
        <v>1.0351681957186543</v>
      </c>
      <c r="I635" s="20">
        <v>0</v>
      </c>
      <c r="J635"/>
      <c r="K635"/>
      <c r="L635"/>
      <c r="M635"/>
      <c r="N635"/>
      <c r="O635"/>
      <c r="P635"/>
      <c r="Q635"/>
      <c r="R635"/>
      <c r="S635"/>
      <c r="T635"/>
      <c r="U635"/>
      <c r="V635"/>
      <c r="W635"/>
      <c r="X635"/>
      <c r="Y635"/>
      <c r="Z635"/>
      <c r="AA635"/>
      <c r="AB635"/>
      <c r="AC635"/>
      <c r="AD635"/>
      <c r="AE635"/>
      <c r="AF635"/>
      <c r="AG635"/>
      <c r="AH635"/>
      <c r="AI635"/>
    </row>
    <row r="636" spans="1:35" s="3" customFormat="1" ht="63" customHeight="1" x14ac:dyDescent="0.25">
      <c r="A636" s="18" t="s">
        <v>728</v>
      </c>
      <c r="B636" s="17" t="s">
        <v>683</v>
      </c>
      <c r="C636" s="20">
        <v>0</v>
      </c>
      <c r="D636" s="20">
        <v>0</v>
      </c>
      <c r="E636" s="20">
        <v>0</v>
      </c>
      <c r="F636" s="20">
        <v>0</v>
      </c>
      <c r="G636" s="20">
        <v>2591343</v>
      </c>
      <c r="H636" s="20">
        <v>1.0351681957186543</v>
      </c>
      <c r="I636" s="20">
        <v>0</v>
      </c>
      <c r="J636"/>
      <c r="K636"/>
      <c r="L636"/>
      <c r="M636"/>
      <c r="N636"/>
      <c r="O636"/>
      <c r="P636"/>
      <c r="Q636"/>
      <c r="R636"/>
      <c r="S636"/>
      <c r="T636"/>
      <c r="U636"/>
      <c r="V636"/>
      <c r="W636"/>
      <c r="X636"/>
      <c r="Y636"/>
      <c r="Z636"/>
      <c r="AA636"/>
      <c r="AB636"/>
      <c r="AC636"/>
      <c r="AD636"/>
      <c r="AE636"/>
      <c r="AF636"/>
      <c r="AG636"/>
      <c r="AH636"/>
      <c r="AI636"/>
    </row>
    <row r="637" spans="1:35" s="3" customFormat="1" ht="47.25" customHeight="1" x14ac:dyDescent="0.25">
      <c r="A637" s="18" t="s">
        <v>729</v>
      </c>
      <c r="B637" s="17" t="s">
        <v>685</v>
      </c>
      <c r="C637" s="20">
        <v>0</v>
      </c>
      <c r="D637" s="20">
        <v>0</v>
      </c>
      <c r="E637" s="20">
        <v>0</v>
      </c>
      <c r="F637" s="20">
        <v>0</v>
      </c>
      <c r="G637" s="20">
        <v>2855012</v>
      </c>
      <c r="H637" s="20">
        <v>1.0351681957186543</v>
      </c>
      <c r="I637" s="20">
        <v>0</v>
      </c>
      <c r="J637"/>
      <c r="K637"/>
      <c r="L637"/>
      <c r="M637"/>
      <c r="N637"/>
      <c r="O637"/>
      <c r="P637"/>
      <c r="Q637"/>
      <c r="R637"/>
      <c r="S637"/>
      <c r="T637"/>
      <c r="U637"/>
      <c r="V637"/>
      <c r="W637"/>
      <c r="X637"/>
      <c r="Y637"/>
      <c r="Z637"/>
      <c r="AA637"/>
      <c r="AB637"/>
      <c r="AC637"/>
      <c r="AD637"/>
      <c r="AE637"/>
      <c r="AF637"/>
      <c r="AG637"/>
      <c r="AH637"/>
      <c r="AI637"/>
    </row>
    <row r="638" spans="1:35" s="3" customFormat="1" ht="63" customHeight="1" x14ac:dyDescent="0.25">
      <c r="A638" s="18" t="s">
        <v>730</v>
      </c>
      <c r="B638" s="17" t="s">
        <v>687</v>
      </c>
      <c r="C638" s="20">
        <v>0</v>
      </c>
      <c r="D638" s="20">
        <v>0</v>
      </c>
      <c r="E638" s="20">
        <v>0</v>
      </c>
      <c r="F638" s="20">
        <v>0</v>
      </c>
      <c r="G638" s="20">
        <v>1888974</v>
      </c>
      <c r="H638" s="20">
        <v>1.0351681957186543</v>
      </c>
      <c r="I638" s="20">
        <v>0</v>
      </c>
      <c r="J638"/>
      <c r="K638"/>
      <c r="L638"/>
      <c r="M638"/>
      <c r="N638"/>
      <c r="O638"/>
      <c r="P638"/>
      <c r="Q638"/>
      <c r="R638"/>
      <c r="S638"/>
      <c r="T638"/>
      <c r="U638"/>
      <c r="V638"/>
      <c r="W638"/>
      <c r="X638"/>
      <c r="Y638"/>
      <c r="Z638"/>
      <c r="AA638"/>
      <c r="AB638"/>
      <c r="AC638"/>
      <c r="AD638"/>
      <c r="AE638"/>
      <c r="AF638"/>
      <c r="AG638"/>
      <c r="AH638"/>
      <c r="AI638"/>
    </row>
    <row r="639" spans="1:35" s="3" customFormat="1" ht="47.25" customHeight="1" x14ac:dyDescent="0.25">
      <c r="A639" s="18" t="s">
        <v>731</v>
      </c>
      <c r="B639" s="17" t="s">
        <v>689</v>
      </c>
      <c r="C639" s="20">
        <v>0</v>
      </c>
      <c r="D639" s="20">
        <v>0</v>
      </c>
      <c r="E639" s="20">
        <v>0</v>
      </c>
      <c r="F639" s="20">
        <v>0</v>
      </c>
      <c r="G639" s="20">
        <v>2081177</v>
      </c>
      <c r="H639" s="20">
        <v>1.0351681957186543</v>
      </c>
      <c r="I639" s="20">
        <v>0</v>
      </c>
      <c r="J639"/>
      <c r="K639"/>
      <c r="L639"/>
      <c r="M639"/>
      <c r="N639"/>
      <c r="O639"/>
      <c r="P639"/>
      <c r="Q639"/>
      <c r="R639"/>
      <c r="S639"/>
      <c r="T639"/>
      <c r="U639"/>
      <c r="V639"/>
      <c r="W639"/>
      <c r="X639"/>
      <c r="Y639"/>
      <c r="Z639"/>
      <c r="AA639"/>
      <c r="AB639"/>
      <c r="AC639"/>
      <c r="AD639"/>
      <c r="AE639"/>
      <c r="AF639"/>
      <c r="AG639"/>
      <c r="AH639"/>
      <c r="AI639"/>
    </row>
    <row r="640" spans="1:35" s="3" customFormat="1" ht="47.25" customHeight="1" x14ac:dyDescent="0.25">
      <c r="A640" s="18" t="s">
        <v>732</v>
      </c>
      <c r="B640" s="17" t="s">
        <v>691</v>
      </c>
      <c r="C640" s="20">
        <v>0</v>
      </c>
      <c r="D640" s="20">
        <v>0</v>
      </c>
      <c r="E640" s="20">
        <v>0</v>
      </c>
      <c r="F640" s="20">
        <v>0</v>
      </c>
      <c r="G640" s="20">
        <v>2121201</v>
      </c>
      <c r="H640" s="20">
        <v>1.0351681957186543</v>
      </c>
      <c r="I640" s="20">
        <v>0</v>
      </c>
      <c r="J640"/>
      <c r="K640"/>
      <c r="L640"/>
      <c r="M640"/>
      <c r="N640"/>
      <c r="O640"/>
      <c r="P640"/>
      <c r="Q640"/>
      <c r="R640"/>
      <c r="S640"/>
      <c r="T640"/>
      <c r="U640"/>
      <c r="V640"/>
      <c r="W640"/>
      <c r="X640"/>
      <c r="Y640"/>
      <c r="Z640"/>
      <c r="AA640"/>
      <c r="AB640"/>
      <c r="AC640"/>
      <c r="AD640"/>
      <c r="AE640"/>
      <c r="AF640"/>
      <c r="AG640"/>
      <c r="AH640"/>
      <c r="AI640"/>
    </row>
    <row r="641" spans="1:35" s="3" customFormat="1" ht="47.25" customHeight="1" x14ac:dyDescent="0.25">
      <c r="A641" s="18" t="s">
        <v>733</v>
      </c>
      <c r="B641" s="17" t="s">
        <v>693</v>
      </c>
      <c r="C641" s="20">
        <v>0</v>
      </c>
      <c r="D641" s="20">
        <v>0</v>
      </c>
      <c r="E641" s="20">
        <v>0</v>
      </c>
      <c r="F641" s="20">
        <v>0</v>
      </c>
      <c r="G641" s="20">
        <v>2337033</v>
      </c>
      <c r="H641" s="20">
        <v>1.0351681957186543</v>
      </c>
      <c r="I641" s="20">
        <v>0</v>
      </c>
      <c r="J641"/>
      <c r="K641"/>
      <c r="L641"/>
      <c r="M641"/>
      <c r="N641"/>
      <c r="O641"/>
      <c r="P641"/>
      <c r="Q641"/>
      <c r="R641"/>
      <c r="S641"/>
      <c r="T641"/>
      <c r="U641"/>
      <c r="V641"/>
      <c r="W641"/>
      <c r="X641"/>
      <c r="Y641"/>
      <c r="Z641"/>
      <c r="AA641"/>
      <c r="AB641"/>
      <c r="AC641"/>
      <c r="AD641"/>
      <c r="AE641"/>
      <c r="AF641"/>
      <c r="AG641"/>
      <c r="AH641"/>
      <c r="AI641"/>
    </row>
    <row r="642" spans="1:35" s="3" customFormat="1" ht="15.75" customHeight="1" x14ac:dyDescent="0.25">
      <c r="A642" s="18" t="s">
        <v>734</v>
      </c>
      <c r="B642" s="17" t="s">
        <v>695</v>
      </c>
      <c r="C642" s="20">
        <v>0</v>
      </c>
      <c r="D642" s="20">
        <v>0</v>
      </c>
      <c r="E642" s="20">
        <v>0</v>
      </c>
      <c r="F642" s="20">
        <v>0</v>
      </c>
      <c r="G642" s="20">
        <v>3127631</v>
      </c>
      <c r="H642" s="20">
        <v>1.0351681957186543</v>
      </c>
      <c r="I642" s="20">
        <v>0</v>
      </c>
      <c r="J642"/>
      <c r="K642"/>
      <c r="L642"/>
      <c r="M642"/>
      <c r="N642"/>
      <c r="O642"/>
      <c r="P642"/>
      <c r="Q642"/>
      <c r="R642"/>
      <c r="S642"/>
      <c r="T642"/>
      <c r="U642"/>
      <c r="V642"/>
      <c r="W642"/>
      <c r="X642"/>
      <c r="Y642"/>
      <c r="Z642"/>
      <c r="AA642"/>
      <c r="AB642"/>
      <c r="AC642"/>
      <c r="AD642"/>
      <c r="AE642"/>
      <c r="AF642"/>
      <c r="AG642"/>
      <c r="AH642"/>
      <c r="AI642"/>
    </row>
    <row r="643" spans="1:35" s="3" customFormat="1" ht="15.75" customHeight="1" x14ac:dyDescent="0.25">
      <c r="A643" s="18" t="s">
        <v>735</v>
      </c>
      <c r="B643" s="17" t="s">
        <v>697</v>
      </c>
      <c r="C643" s="20">
        <v>0</v>
      </c>
      <c r="D643" s="20">
        <v>0</v>
      </c>
      <c r="E643" s="20">
        <v>0</v>
      </c>
      <c r="F643" s="20">
        <v>0</v>
      </c>
      <c r="G643" s="20">
        <v>3445867</v>
      </c>
      <c r="H643" s="20">
        <v>1.0351681957186543</v>
      </c>
      <c r="I643" s="20">
        <v>0</v>
      </c>
      <c r="J643"/>
      <c r="K643"/>
      <c r="L643"/>
      <c r="M643"/>
      <c r="N643"/>
      <c r="O643"/>
      <c r="P643"/>
      <c r="Q643"/>
      <c r="R643"/>
      <c r="S643"/>
      <c r="T643"/>
      <c r="U643"/>
      <c r="V643"/>
      <c r="W643"/>
      <c r="X643"/>
      <c r="Y643"/>
      <c r="Z643"/>
      <c r="AA643"/>
      <c r="AB643"/>
      <c r="AC643"/>
      <c r="AD643"/>
      <c r="AE643"/>
      <c r="AF643"/>
      <c r="AG643"/>
      <c r="AH643"/>
      <c r="AI643"/>
    </row>
    <row r="644" spans="1:35" s="3" customFormat="1" ht="15.75" customHeight="1" x14ac:dyDescent="0.25">
      <c r="A644" s="18" t="s">
        <v>736</v>
      </c>
      <c r="B644" s="17" t="s">
        <v>699</v>
      </c>
      <c r="C644" s="20">
        <v>0</v>
      </c>
      <c r="D644" s="20">
        <v>0</v>
      </c>
      <c r="E644" s="20">
        <v>0</v>
      </c>
      <c r="F644" s="20">
        <v>0</v>
      </c>
      <c r="G644" s="20">
        <v>3217986</v>
      </c>
      <c r="H644" s="20">
        <v>1.0351681957186543</v>
      </c>
      <c r="I644" s="20">
        <v>0</v>
      </c>
      <c r="J644"/>
      <c r="K644"/>
      <c r="L644"/>
      <c r="M644"/>
      <c r="N644"/>
      <c r="O644"/>
      <c r="P644"/>
      <c r="Q644"/>
      <c r="R644"/>
      <c r="S644"/>
      <c r="T644"/>
      <c r="U644"/>
      <c r="V644"/>
      <c r="W644"/>
      <c r="X644"/>
      <c r="Y644"/>
      <c r="Z644"/>
      <c r="AA644"/>
      <c r="AB644"/>
      <c r="AC644"/>
      <c r="AD644"/>
      <c r="AE644"/>
      <c r="AF644"/>
      <c r="AG644"/>
      <c r="AH644"/>
      <c r="AI644"/>
    </row>
    <row r="645" spans="1:35" s="3" customFormat="1" ht="47.25" customHeight="1" x14ac:dyDescent="0.25">
      <c r="A645" s="18" t="s">
        <v>737</v>
      </c>
      <c r="B645" s="17" t="s">
        <v>701</v>
      </c>
      <c r="C645" s="20">
        <v>0</v>
      </c>
      <c r="D645" s="20">
        <v>0</v>
      </c>
      <c r="E645" s="20">
        <v>0</v>
      </c>
      <c r="F645" s="20">
        <v>0</v>
      </c>
      <c r="G645" s="20">
        <v>3545416</v>
      </c>
      <c r="H645" s="20">
        <v>1.0351681957186543</v>
      </c>
      <c r="I645" s="20">
        <v>0</v>
      </c>
      <c r="J645"/>
      <c r="K645"/>
      <c r="L645"/>
      <c r="M645"/>
      <c r="N645"/>
      <c r="O645"/>
      <c r="P645"/>
      <c r="Q645"/>
      <c r="R645"/>
      <c r="S645"/>
      <c r="T645"/>
      <c r="U645"/>
      <c r="V645"/>
      <c r="W645"/>
      <c r="X645"/>
      <c r="Y645"/>
      <c r="Z645"/>
      <c r="AA645"/>
      <c r="AB645"/>
      <c r="AC645"/>
      <c r="AD645"/>
      <c r="AE645"/>
      <c r="AF645"/>
      <c r="AG645"/>
      <c r="AH645"/>
      <c r="AI645"/>
    </row>
    <row r="646" spans="1:35" s="3" customFormat="1" ht="63" customHeight="1" x14ac:dyDescent="0.25">
      <c r="A646" s="18" t="s">
        <v>738</v>
      </c>
      <c r="B646" s="17" t="s">
        <v>703</v>
      </c>
      <c r="C646" s="20">
        <v>0</v>
      </c>
      <c r="D646" s="20">
        <v>0</v>
      </c>
      <c r="E646" s="20">
        <v>0</v>
      </c>
      <c r="F646" s="20">
        <v>0</v>
      </c>
      <c r="G646" s="20" t="s">
        <v>15</v>
      </c>
      <c r="H646" s="20" t="s">
        <v>15</v>
      </c>
      <c r="I646" s="20">
        <v>0</v>
      </c>
      <c r="J646"/>
      <c r="K646"/>
      <c r="L646"/>
      <c r="M646"/>
      <c r="N646"/>
      <c r="O646"/>
      <c r="P646"/>
      <c r="Q646"/>
      <c r="R646"/>
      <c r="S646"/>
      <c r="T646"/>
      <c r="U646"/>
      <c r="V646"/>
      <c r="W646"/>
      <c r="X646"/>
      <c r="Y646"/>
      <c r="Z646"/>
      <c r="AA646"/>
      <c r="AB646"/>
      <c r="AC646"/>
      <c r="AD646"/>
      <c r="AE646"/>
      <c r="AF646"/>
      <c r="AG646"/>
      <c r="AH646"/>
      <c r="AI646"/>
    </row>
    <row r="647" spans="1:35" s="3" customFormat="1" ht="47.25" customHeight="1" x14ac:dyDescent="0.25">
      <c r="A647" s="18" t="s">
        <v>739</v>
      </c>
      <c r="B647" s="17" t="s">
        <v>671</v>
      </c>
      <c r="C647" s="20">
        <v>0</v>
      </c>
      <c r="D647" s="20">
        <v>0</v>
      </c>
      <c r="E647" s="20">
        <v>0</v>
      </c>
      <c r="F647" s="20">
        <v>0</v>
      </c>
      <c r="G647" s="20">
        <v>1446623</v>
      </c>
      <c r="H647" s="20">
        <v>1.0351681957186543</v>
      </c>
      <c r="I647" s="20">
        <v>0</v>
      </c>
      <c r="J647"/>
      <c r="K647"/>
      <c r="L647"/>
      <c r="M647"/>
      <c r="N647"/>
      <c r="O647"/>
      <c r="P647"/>
      <c r="Q647"/>
      <c r="R647"/>
      <c r="S647"/>
      <c r="T647"/>
      <c r="U647"/>
      <c r="V647"/>
      <c r="W647"/>
      <c r="X647"/>
      <c r="Y647"/>
      <c r="Z647"/>
      <c r="AA647"/>
      <c r="AB647"/>
      <c r="AC647"/>
      <c r="AD647"/>
      <c r="AE647"/>
      <c r="AF647"/>
      <c r="AG647"/>
      <c r="AH647"/>
      <c r="AI647"/>
    </row>
    <row r="648" spans="1:35" s="3" customFormat="1" ht="47.25" customHeight="1" x14ac:dyDescent="0.25">
      <c r="A648" s="18" t="s">
        <v>740</v>
      </c>
      <c r="B648" s="17" t="s">
        <v>673</v>
      </c>
      <c r="C648" s="20">
        <v>0</v>
      </c>
      <c r="D648" s="20">
        <v>0</v>
      </c>
      <c r="E648" s="20">
        <v>0</v>
      </c>
      <c r="F648" s="20">
        <v>0</v>
      </c>
      <c r="G648" s="20">
        <v>1593817</v>
      </c>
      <c r="H648" s="20">
        <v>1.0351681957186543</v>
      </c>
      <c r="I648" s="20">
        <v>0</v>
      </c>
      <c r="J648"/>
      <c r="K648"/>
      <c r="L648"/>
      <c r="M648"/>
      <c r="N648"/>
      <c r="O648"/>
      <c r="P648"/>
      <c r="Q648"/>
      <c r="R648"/>
      <c r="S648"/>
      <c r="T648"/>
      <c r="U648"/>
      <c r="V648"/>
      <c r="W648"/>
      <c r="X648"/>
      <c r="Y648"/>
      <c r="Z648"/>
      <c r="AA648"/>
      <c r="AB648"/>
      <c r="AC648"/>
      <c r="AD648"/>
      <c r="AE648"/>
      <c r="AF648"/>
      <c r="AG648"/>
      <c r="AH648"/>
      <c r="AI648"/>
    </row>
    <row r="649" spans="1:35" s="3" customFormat="1" ht="31.5" customHeight="1" x14ac:dyDescent="0.25">
      <c r="A649" s="18" t="s">
        <v>741</v>
      </c>
      <c r="B649" s="17" t="s">
        <v>675</v>
      </c>
      <c r="C649" s="20">
        <v>0</v>
      </c>
      <c r="D649" s="20">
        <v>0</v>
      </c>
      <c r="E649" s="20">
        <v>0</v>
      </c>
      <c r="F649" s="20">
        <v>0</v>
      </c>
      <c r="G649" s="20">
        <v>2119699</v>
      </c>
      <c r="H649" s="20">
        <v>1.0351681957186543</v>
      </c>
      <c r="I649" s="20">
        <v>0</v>
      </c>
      <c r="J649"/>
      <c r="K649"/>
      <c r="L649"/>
      <c r="M649"/>
      <c r="N649"/>
      <c r="O649"/>
      <c r="P649"/>
      <c r="Q649"/>
      <c r="R649"/>
      <c r="S649"/>
      <c r="T649"/>
      <c r="U649"/>
      <c r="V649"/>
      <c r="W649"/>
      <c r="X649"/>
      <c r="Y649"/>
      <c r="Z649"/>
      <c r="AA649"/>
      <c r="AB649"/>
      <c r="AC649"/>
      <c r="AD649"/>
      <c r="AE649"/>
      <c r="AF649"/>
      <c r="AG649"/>
      <c r="AH649"/>
      <c r="AI649"/>
    </row>
    <row r="650" spans="1:35" s="3" customFormat="1" ht="15.75" customHeight="1" x14ac:dyDescent="0.25">
      <c r="A650" s="18" t="s">
        <v>742</v>
      </c>
      <c r="B650" s="17" t="s">
        <v>677</v>
      </c>
      <c r="C650" s="20">
        <v>0</v>
      </c>
      <c r="D650" s="20">
        <v>0</v>
      </c>
      <c r="E650" s="20">
        <v>0</v>
      </c>
      <c r="F650" s="20">
        <v>0</v>
      </c>
      <c r="G650" s="20">
        <v>2335379</v>
      </c>
      <c r="H650" s="20">
        <v>1.0351681957186543</v>
      </c>
      <c r="I650" s="20">
        <v>0</v>
      </c>
      <c r="J650"/>
      <c r="K650"/>
      <c r="L650"/>
      <c r="M650"/>
      <c r="N650"/>
      <c r="O650"/>
      <c r="P650"/>
      <c r="Q650"/>
      <c r="R650"/>
      <c r="S650"/>
      <c r="T650"/>
      <c r="U650"/>
      <c r="V650"/>
      <c r="W650"/>
      <c r="X650"/>
      <c r="Y650"/>
      <c r="Z650"/>
      <c r="AA650"/>
      <c r="AB650"/>
      <c r="AC650"/>
      <c r="AD650"/>
      <c r="AE650"/>
      <c r="AF650"/>
      <c r="AG650"/>
      <c r="AH650"/>
      <c r="AI650"/>
    </row>
    <row r="651" spans="1:35" s="3" customFormat="1" ht="15.75" customHeight="1" x14ac:dyDescent="0.25">
      <c r="A651" s="18" t="s">
        <v>743</v>
      </c>
      <c r="B651" s="17" t="s">
        <v>679</v>
      </c>
      <c r="C651" s="20">
        <v>0</v>
      </c>
      <c r="D651" s="20">
        <v>0</v>
      </c>
      <c r="E651" s="20">
        <v>0</v>
      </c>
      <c r="F651" s="20">
        <v>0</v>
      </c>
      <c r="G651" s="20">
        <v>2315300</v>
      </c>
      <c r="H651" s="20">
        <v>1.0351681957186543</v>
      </c>
      <c r="I651" s="20">
        <v>0</v>
      </c>
      <c r="J651"/>
      <c r="K651"/>
      <c r="L651"/>
      <c r="M651"/>
      <c r="N651"/>
      <c r="O651"/>
      <c r="P651"/>
      <c r="Q651"/>
      <c r="R651"/>
      <c r="S651"/>
      <c r="T651"/>
      <c r="U651"/>
      <c r="V651"/>
      <c r="W651"/>
      <c r="X651"/>
      <c r="Y651"/>
      <c r="Z651"/>
      <c r="AA651"/>
      <c r="AB651"/>
      <c r="AC651"/>
      <c r="AD651"/>
      <c r="AE651"/>
      <c r="AF651"/>
      <c r="AG651"/>
      <c r="AH651"/>
      <c r="AI651"/>
    </row>
    <row r="652" spans="1:35" s="3" customFormat="1" ht="63" customHeight="1" x14ac:dyDescent="0.25">
      <c r="A652" s="18" t="s">
        <v>744</v>
      </c>
      <c r="B652" s="17" t="s">
        <v>681</v>
      </c>
      <c r="C652" s="20">
        <v>0</v>
      </c>
      <c r="D652" s="20">
        <v>0</v>
      </c>
      <c r="E652" s="20">
        <v>0</v>
      </c>
      <c r="F652" s="20">
        <v>0</v>
      </c>
      <c r="G652" s="20">
        <v>2550881</v>
      </c>
      <c r="H652" s="20">
        <v>1.0351681957186543</v>
      </c>
      <c r="I652" s="20">
        <v>0</v>
      </c>
      <c r="J652"/>
      <c r="K652"/>
      <c r="L652"/>
      <c r="M652"/>
      <c r="N652"/>
      <c r="O652"/>
      <c r="P652"/>
      <c r="Q652"/>
      <c r="R652"/>
      <c r="S652"/>
      <c r="T652"/>
      <c r="U652"/>
      <c r="V652"/>
      <c r="W652"/>
      <c r="X652"/>
      <c r="Y652"/>
      <c r="Z652"/>
      <c r="AA652"/>
      <c r="AB652"/>
      <c r="AC652"/>
      <c r="AD652"/>
      <c r="AE652"/>
      <c r="AF652"/>
      <c r="AG652"/>
      <c r="AH652"/>
      <c r="AI652"/>
    </row>
    <row r="653" spans="1:35" s="3" customFormat="1" ht="47.25" customHeight="1" x14ac:dyDescent="0.25">
      <c r="A653" s="18" t="s">
        <v>745</v>
      </c>
      <c r="B653" s="17" t="s">
        <v>683</v>
      </c>
      <c r="C653" s="20">
        <v>0</v>
      </c>
      <c r="D653" s="20">
        <v>0</v>
      </c>
      <c r="E653" s="20">
        <v>0</v>
      </c>
      <c r="F653" s="20">
        <v>0</v>
      </c>
      <c r="G653" s="20">
        <v>3488811</v>
      </c>
      <c r="H653" s="20">
        <v>1.0351681957186543</v>
      </c>
      <c r="I653" s="20">
        <v>0</v>
      </c>
      <c r="J653"/>
      <c r="K653"/>
      <c r="L653"/>
      <c r="M653"/>
      <c r="N653"/>
      <c r="O653"/>
      <c r="P653"/>
      <c r="Q653"/>
      <c r="R653"/>
      <c r="S653"/>
      <c r="T653"/>
      <c r="U653"/>
      <c r="V653"/>
      <c r="W653"/>
      <c r="X653"/>
      <c r="Y653"/>
      <c r="Z653"/>
      <c r="AA653"/>
      <c r="AB653"/>
      <c r="AC653"/>
      <c r="AD653"/>
      <c r="AE653"/>
      <c r="AF653"/>
      <c r="AG653"/>
      <c r="AH653"/>
      <c r="AI653"/>
    </row>
    <row r="654" spans="1:35" s="3" customFormat="1" ht="47.25" customHeight="1" x14ac:dyDescent="0.25">
      <c r="A654" s="18" t="s">
        <v>746</v>
      </c>
      <c r="B654" s="17" t="s">
        <v>685</v>
      </c>
      <c r="C654" s="20">
        <v>0</v>
      </c>
      <c r="D654" s="20">
        <v>0</v>
      </c>
      <c r="E654" s="20">
        <v>0</v>
      </c>
      <c r="F654" s="20">
        <v>0</v>
      </c>
      <c r="G654" s="20">
        <v>3843797</v>
      </c>
      <c r="H654" s="20">
        <v>1.0351681957186543</v>
      </c>
      <c r="I654" s="20">
        <v>0</v>
      </c>
      <c r="J654"/>
      <c r="K654"/>
      <c r="L654"/>
      <c r="M654"/>
      <c r="N654"/>
      <c r="O654"/>
      <c r="P654"/>
      <c r="Q654"/>
      <c r="R654"/>
      <c r="S654"/>
      <c r="T654"/>
      <c r="U654"/>
      <c r="V654"/>
      <c r="W654"/>
      <c r="X654"/>
      <c r="Y654"/>
      <c r="Z654"/>
      <c r="AA654"/>
      <c r="AB654"/>
      <c r="AC654"/>
      <c r="AD654"/>
      <c r="AE654"/>
      <c r="AF654"/>
      <c r="AG654"/>
      <c r="AH654"/>
      <c r="AI654"/>
    </row>
    <row r="655" spans="1:35" s="3" customFormat="1" ht="47.25" customHeight="1" x14ac:dyDescent="0.25">
      <c r="A655" s="18" t="s">
        <v>747</v>
      </c>
      <c r="B655" s="17" t="s">
        <v>687</v>
      </c>
      <c r="C655" s="20">
        <v>0</v>
      </c>
      <c r="D655" s="20">
        <v>0</v>
      </c>
      <c r="E655" s="20">
        <v>0</v>
      </c>
      <c r="F655" s="20">
        <v>0</v>
      </c>
      <c r="G655" s="20">
        <v>2543188</v>
      </c>
      <c r="H655" s="20">
        <v>1.0351681957186543</v>
      </c>
      <c r="I655" s="20">
        <v>0</v>
      </c>
      <c r="J655"/>
      <c r="K655"/>
      <c r="L655"/>
      <c r="M655"/>
      <c r="N655"/>
      <c r="O655"/>
      <c r="P655"/>
      <c r="Q655"/>
      <c r="R655"/>
      <c r="S655"/>
      <c r="T655"/>
      <c r="U655"/>
      <c r="V655"/>
      <c r="W655"/>
      <c r="X655"/>
      <c r="Y655"/>
      <c r="Z655"/>
      <c r="AA655"/>
      <c r="AB655"/>
      <c r="AC655"/>
      <c r="AD655"/>
      <c r="AE655"/>
      <c r="AF655"/>
      <c r="AG655"/>
      <c r="AH655"/>
      <c r="AI655"/>
    </row>
    <row r="656" spans="1:35" s="3" customFormat="1" ht="15.75" customHeight="1" x14ac:dyDescent="0.25">
      <c r="A656" s="18" t="s">
        <v>748</v>
      </c>
      <c r="B656" s="17" t="s">
        <v>689</v>
      </c>
      <c r="C656" s="20">
        <v>0</v>
      </c>
      <c r="D656" s="20">
        <v>0</v>
      </c>
      <c r="E656" s="20">
        <v>0</v>
      </c>
      <c r="F656" s="20">
        <v>0</v>
      </c>
      <c r="G656" s="20">
        <v>2801957</v>
      </c>
      <c r="H656" s="20">
        <v>1.0351681957186543</v>
      </c>
      <c r="I656" s="20">
        <v>0</v>
      </c>
      <c r="J656"/>
      <c r="K656"/>
      <c r="L656"/>
      <c r="M656"/>
      <c r="N656"/>
      <c r="O656"/>
      <c r="P656"/>
      <c r="Q656"/>
      <c r="R656"/>
      <c r="S656"/>
      <c r="T656"/>
      <c r="U656"/>
      <c r="V656"/>
      <c r="W656"/>
      <c r="X656"/>
      <c r="Y656"/>
      <c r="Z656"/>
      <c r="AA656"/>
      <c r="AB656"/>
      <c r="AC656"/>
      <c r="AD656"/>
      <c r="AE656"/>
      <c r="AF656"/>
      <c r="AG656"/>
      <c r="AH656"/>
      <c r="AI656"/>
    </row>
    <row r="657" spans="1:35" s="3" customFormat="1" ht="47.25" customHeight="1" x14ac:dyDescent="0.25">
      <c r="A657" s="18" t="s">
        <v>749</v>
      </c>
      <c r="B657" s="17" t="s">
        <v>691</v>
      </c>
      <c r="C657" s="20">
        <v>0</v>
      </c>
      <c r="D657" s="20">
        <v>0</v>
      </c>
      <c r="E657" s="20">
        <v>0</v>
      </c>
      <c r="F657" s="20">
        <v>0</v>
      </c>
      <c r="G657" s="20">
        <v>2748125</v>
      </c>
      <c r="H657" s="20">
        <v>1.0351681957186543</v>
      </c>
      <c r="I657" s="20">
        <v>0</v>
      </c>
      <c r="J657"/>
      <c r="K657"/>
      <c r="L657"/>
      <c r="M657"/>
      <c r="N657"/>
      <c r="O657"/>
      <c r="P657"/>
      <c r="Q657"/>
      <c r="R657"/>
      <c r="S657"/>
      <c r="T657"/>
      <c r="U657"/>
      <c r="V657"/>
      <c r="W657"/>
      <c r="X657"/>
      <c r="Y657"/>
      <c r="Z657"/>
      <c r="AA657"/>
      <c r="AB657"/>
      <c r="AC657"/>
      <c r="AD657"/>
      <c r="AE657"/>
      <c r="AF657"/>
      <c r="AG657"/>
      <c r="AH657"/>
      <c r="AI657"/>
    </row>
    <row r="658" spans="1:35" s="3" customFormat="1" ht="47.25" customHeight="1" x14ac:dyDescent="0.25">
      <c r="A658" s="18" t="s">
        <v>750</v>
      </c>
      <c r="B658" s="17" t="s">
        <v>693</v>
      </c>
      <c r="C658" s="20">
        <v>0</v>
      </c>
      <c r="D658" s="20">
        <v>0</v>
      </c>
      <c r="E658" s="20">
        <v>0</v>
      </c>
      <c r="F658" s="20">
        <v>0</v>
      </c>
      <c r="G658" s="20">
        <v>3027747</v>
      </c>
      <c r="H658" s="20">
        <v>1.0351681957186543</v>
      </c>
      <c r="I658" s="20">
        <v>0</v>
      </c>
      <c r="J658"/>
      <c r="K658"/>
      <c r="L658"/>
      <c r="M658"/>
      <c r="N658"/>
      <c r="O658"/>
      <c r="P658"/>
      <c r="Q658"/>
      <c r="R658"/>
      <c r="S658"/>
      <c r="T658"/>
      <c r="U658"/>
      <c r="V658"/>
      <c r="W658"/>
      <c r="X658"/>
      <c r="Y658"/>
      <c r="Z658"/>
      <c r="AA658"/>
      <c r="AB658"/>
      <c r="AC658"/>
      <c r="AD658"/>
      <c r="AE658"/>
      <c r="AF658"/>
      <c r="AG658"/>
      <c r="AH658"/>
      <c r="AI658"/>
    </row>
    <row r="659" spans="1:35" s="3" customFormat="1" ht="63" customHeight="1" x14ac:dyDescent="0.25">
      <c r="A659" s="18" t="s">
        <v>751</v>
      </c>
      <c r="B659" s="17" t="s">
        <v>695</v>
      </c>
      <c r="C659" s="20">
        <v>0</v>
      </c>
      <c r="D659" s="20">
        <v>0</v>
      </c>
      <c r="E659" s="20">
        <v>0</v>
      </c>
      <c r="F659" s="20">
        <v>0</v>
      </c>
      <c r="G659" s="20">
        <v>4122758</v>
      </c>
      <c r="H659" s="20">
        <v>1.0351681957186543</v>
      </c>
      <c r="I659" s="20">
        <v>0</v>
      </c>
      <c r="J659"/>
      <c r="K659"/>
      <c r="L659"/>
      <c r="M659"/>
      <c r="N659"/>
      <c r="O659"/>
      <c r="P659"/>
      <c r="Q659"/>
      <c r="R659"/>
      <c r="S659"/>
      <c r="T659"/>
      <c r="U659"/>
      <c r="V659"/>
      <c r="W659"/>
      <c r="X659"/>
      <c r="Y659"/>
      <c r="Z659"/>
      <c r="AA659"/>
      <c r="AB659"/>
      <c r="AC659"/>
      <c r="AD659"/>
      <c r="AE659"/>
      <c r="AF659"/>
      <c r="AG659"/>
      <c r="AH659"/>
      <c r="AI659"/>
    </row>
    <row r="660" spans="1:35" s="3" customFormat="1" ht="47.25" customHeight="1" x14ac:dyDescent="0.25">
      <c r="A660" s="18" t="s">
        <v>752</v>
      </c>
      <c r="B660" s="17" t="s">
        <v>697</v>
      </c>
      <c r="C660" s="20">
        <v>0</v>
      </c>
      <c r="D660" s="20">
        <v>0</v>
      </c>
      <c r="E660" s="20">
        <v>0</v>
      </c>
      <c r="F660" s="20">
        <v>0</v>
      </c>
      <c r="G660" s="20">
        <v>4542248</v>
      </c>
      <c r="H660" s="20">
        <v>1.0351681957186543</v>
      </c>
      <c r="I660" s="20">
        <v>0</v>
      </c>
      <c r="J660"/>
      <c r="K660"/>
      <c r="L660"/>
      <c r="M660"/>
      <c r="N660"/>
      <c r="O660"/>
      <c r="P660"/>
      <c r="Q660"/>
      <c r="R660"/>
      <c r="S660"/>
      <c r="T660"/>
      <c r="U660"/>
      <c r="V660"/>
      <c r="W660"/>
      <c r="X660"/>
      <c r="Y660"/>
      <c r="Z660"/>
      <c r="AA660"/>
      <c r="AB660"/>
      <c r="AC660"/>
      <c r="AD660"/>
      <c r="AE660"/>
      <c r="AF660"/>
      <c r="AG660"/>
      <c r="AH660"/>
      <c r="AI660"/>
    </row>
    <row r="661" spans="1:35" s="3" customFormat="1" ht="47.25" customHeight="1" x14ac:dyDescent="0.25">
      <c r="A661" s="18" t="s">
        <v>753</v>
      </c>
      <c r="B661" s="17" t="s">
        <v>699</v>
      </c>
      <c r="C661" s="20">
        <v>0</v>
      </c>
      <c r="D661" s="20">
        <v>0</v>
      </c>
      <c r="E661" s="20">
        <v>0</v>
      </c>
      <c r="F661" s="20">
        <v>0</v>
      </c>
      <c r="G661" s="20">
        <v>4332480</v>
      </c>
      <c r="H661" s="20">
        <v>1.0351681957186543</v>
      </c>
      <c r="I661" s="20">
        <v>0</v>
      </c>
      <c r="J661"/>
      <c r="K661"/>
      <c r="L661"/>
      <c r="M661"/>
      <c r="N661"/>
      <c r="O661"/>
      <c r="P661"/>
      <c r="Q661"/>
      <c r="R661"/>
      <c r="S661"/>
      <c r="T661"/>
      <c r="U661"/>
      <c r="V661"/>
      <c r="W661"/>
      <c r="X661"/>
      <c r="Y661"/>
      <c r="Z661"/>
      <c r="AA661"/>
      <c r="AB661"/>
      <c r="AC661"/>
      <c r="AD661"/>
      <c r="AE661"/>
      <c r="AF661"/>
      <c r="AG661"/>
      <c r="AH661"/>
      <c r="AI661"/>
    </row>
    <row r="662" spans="1:35" s="3" customFormat="1" ht="31.5" customHeight="1" x14ac:dyDescent="0.25">
      <c r="A662" s="18" t="s">
        <v>754</v>
      </c>
      <c r="B662" s="17" t="s">
        <v>701</v>
      </c>
      <c r="C662" s="20">
        <v>0</v>
      </c>
      <c r="D662" s="20">
        <v>0</v>
      </c>
      <c r="E662" s="20">
        <v>0</v>
      </c>
      <c r="F662" s="20">
        <v>0</v>
      </c>
      <c r="G662" s="20">
        <v>4773309</v>
      </c>
      <c r="H662" s="20">
        <v>1.0351681957186543</v>
      </c>
      <c r="I662" s="20">
        <v>0</v>
      </c>
      <c r="J662"/>
      <c r="K662"/>
      <c r="L662"/>
      <c r="M662"/>
      <c r="N662"/>
      <c r="O662"/>
      <c r="P662"/>
      <c r="Q662"/>
      <c r="R662"/>
      <c r="S662"/>
      <c r="T662"/>
      <c r="U662"/>
      <c r="V662"/>
      <c r="W662"/>
      <c r="X662"/>
      <c r="Y662"/>
      <c r="Z662"/>
      <c r="AA662"/>
      <c r="AB662"/>
      <c r="AC662"/>
      <c r="AD662"/>
      <c r="AE662"/>
      <c r="AF662"/>
      <c r="AG662"/>
      <c r="AH662"/>
      <c r="AI662"/>
    </row>
    <row r="663" spans="1:35" s="3" customFormat="1" ht="63" customHeight="1" x14ac:dyDescent="0.25">
      <c r="A663" s="18" t="s">
        <v>755</v>
      </c>
      <c r="B663" s="17" t="s">
        <v>96</v>
      </c>
      <c r="C663" s="20">
        <v>0</v>
      </c>
      <c r="D663" s="20">
        <v>31</v>
      </c>
      <c r="E663" s="20">
        <v>18</v>
      </c>
      <c r="F663" s="20">
        <v>16.333333333333332</v>
      </c>
      <c r="G663" s="20" t="s">
        <v>15</v>
      </c>
      <c r="H663" s="20" t="s">
        <v>15</v>
      </c>
      <c r="I663" s="20">
        <v>2236.6493202328966</v>
      </c>
      <c r="J663"/>
      <c r="K663"/>
      <c r="L663"/>
      <c r="M663"/>
      <c r="N663"/>
      <c r="O663"/>
      <c r="P663"/>
      <c r="Q663"/>
      <c r="R663"/>
      <c r="S663"/>
      <c r="T663"/>
      <c r="U663"/>
      <c r="V663"/>
      <c r="W663"/>
      <c r="X663"/>
      <c r="Y663"/>
      <c r="Z663"/>
      <c r="AA663"/>
      <c r="AB663"/>
      <c r="AC663"/>
      <c r="AD663"/>
      <c r="AE663"/>
      <c r="AF663"/>
      <c r="AG663"/>
      <c r="AH663"/>
      <c r="AI663"/>
    </row>
    <row r="664" spans="1:35" s="3" customFormat="1" ht="47.25" customHeight="1" x14ac:dyDescent="0.25">
      <c r="A664" s="18" t="s">
        <v>756</v>
      </c>
      <c r="B664" s="17" t="s">
        <v>757</v>
      </c>
      <c r="C664" s="20">
        <v>0</v>
      </c>
      <c r="D664" s="20">
        <v>28</v>
      </c>
      <c r="E664" s="20">
        <v>15</v>
      </c>
      <c r="F664" s="20">
        <v>14.333333333333334</v>
      </c>
      <c r="G664" s="20" t="s">
        <v>15</v>
      </c>
      <c r="H664" s="20" t="s">
        <v>15</v>
      </c>
      <c r="I664" s="20">
        <v>1915.9760276564775</v>
      </c>
      <c r="J664"/>
      <c r="K664"/>
      <c r="L664"/>
      <c r="M664"/>
      <c r="N664"/>
      <c r="O664"/>
      <c r="P664"/>
      <c r="Q664"/>
      <c r="R664"/>
      <c r="S664"/>
      <c r="T664"/>
      <c r="U664"/>
      <c r="V664"/>
      <c r="W664"/>
      <c r="X664"/>
      <c r="Y664"/>
      <c r="Z664"/>
      <c r="AA664"/>
      <c r="AB664"/>
      <c r="AC664"/>
      <c r="AD664"/>
      <c r="AE664"/>
      <c r="AF664"/>
      <c r="AG664"/>
      <c r="AH664"/>
      <c r="AI664"/>
    </row>
    <row r="665" spans="1:35" s="3" customFormat="1" ht="63" customHeight="1" x14ac:dyDescent="0.25">
      <c r="A665" s="18" t="s">
        <v>758</v>
      </c>
      <c r="B665" s="17" t="s">
        <v>21</v>
      </c>
      <c r="C665" s="20">
        <v>0</v>
      </c>
      <c r="D665" s="20">
        <v>4</v>
      </c>
      <c r="E665" s="20">
        <v>1</v>
      </c>
      <c r="F665" s="20">
        <v>1.6666666666666667</v>
      </c>
      <c r="G665" s="20" t="s">
        <v>15</v>
      </c>
      <c r="H665" s="20" t="s">
        <v>15</v>
      </c>
      <c r="I665" s="20">
        <v>240.18178020378457</v>
      </c>
      <c r="J665"/>
      <c r="K665"/>
      <c r="L665"/>
      <c r="M665"/>
      <c r="N665"/>
      <c r="O665"/>
      <c r="P665"/>
      <c r="Q665"/>
      <c r="R665"/>
      <c r="S665"/>
      <c r="T665"/>
      <c r="U665"/>
      <c r="V665"/>
      <c r="W665"/>
      <c r="X665"/>
      <c r="Y665"/>
      <c r="Z665"/>
      <c r="AA665"/>
      <c r="AB665"/>
      <c r="AC665"/>
      <c r="AD665"/>
      <c r="AE665"/>
      <c r="AF665"/>
      <c r="AG665"/>
      <c r="AH665"/>
      <c r="AI665"/>
    </row>
    <row r="666" spans="1:35" s="3" customFormat="1" ht="47.25" customHeight="1" x14ac:dyDescent="0.25">
      <c r="A666" s="18" t="s">
        <v>759</v>
      </c>
      <c r="B666" s="17" t="s">
        <v>760</v>
      </c>
      <c r="C666" s="20">
        <v>0</v>
      </c>
      <c r="D666" s="20">
        <v>4</v>
      </c>
      <c r="E666" s="20">
        <v>0</v>
      </c>
      <c r="F666" s="20">
        <v>1.3333333333333333</v>
      </c>
      <c r="G666" s="20">
        <v>145778</v>
      </c>
      <c r="H666" s="20">
        <v>1.0436681222707425</v>
      </c>
      <c r="I666" s="20">
        <v>202.85846870451238</v>
      </c>
      <c r="J666"/>
      <c r="K666"/>
      <c r="L666"/>
      <c r="M666"/>
      <c r="N666"/>
      <c r="O666"/>
      <c r="P666"/>
      <c r="Q666"/>
      <c r="R666"/>
      <c r="S666"/>
      <c r="T666"/>
      <c r="U666"/>
      <c r="V666"/>
      <c r="W666"/>
      <c r="X666"/>
      <c r="Y666"/>
      <c r="Z666"/>
      <c r="AA666"/>
      <c r="AB666"/>
      <c r="AC666"/>
      <c r="AD666"/>
      <c r="AE666"/>
      <c r="AF666"/>
      <c r="AG666"/>
      <c r="AH666"/>
      <c r="AI666"/>
    </row>
    <row r="667" spans="1:35" s="3" customFormat="1" ht="47.25" customHeight="1" x14ac:dyDescent="0.25">
      <c r="A667" s="18" t="s">
        <v>761</v>
      </c>
      <c r="B667" s="17" t="s">
        <v>762</v>
      </c>
      <c r="C667" s="20">
        <v>0</v>
      </c>
      <c r="D667" s="20">
        <v>0</v>
      </c>
      <c r="E667" s="20">
        <v>0</v>
      </c>
      <c r="F667" s="20">
        <v>0</v>
      </c>
      <c r="G667" s="20">
        <v>761877</v>
      </c>
      <c r="H667" s="20">
        <v>1.0436681222707425</v>
      </c>
      <c r="I667" s="20">
        <v>0</v>
      </c>
      <c r="J667"/>
      <c r="K667"/>
      <c r="L667"/>
      <c r="M667"/>
      <c r="N667"/>
      <c r="O667"/>
      <c r="P667"/>
      <c r="Q667"/>
      <c r="R667"/>
      <c r="S667"/>
      <c r="T667"/>
      <c r="U667"/>
      <c r="V667"/>
      <c r="W667"/>
      <c r="X667"/>
      <c r="Y667"/>
      <c r="Z667"/>
      <c r="AA667"/>
      <c r="AB667"/>
      <c r="AC667"/>
      <c r="AD667"/>
      <c r="AE667"/>
      <c r="AF667"/>
      <c r="AG667"/>
      <c r="AH667"/>
      <c r="AI667"/>
    </row>
    <row r="668" spans="1:35" s="3" customFormat="1" ht="47.25" customHeight="1" x14ac:dyDescent="0.25">
      <c r="A668" s="18" t="s">
        <v>763</v>
      </c>
      <c r="B668" s="17" t="s">
        <v>764</v>
      </c>
      <c r="C668" s="20">
        <v>0</v>
      </c>
      <c r="D668" s="20">
        <v>0</v>
      </c>
      <c r="E668" s="20">
        <v>0</v>
      </c>
      <c r="F668" s="20">
        <v>0</v>
      </c>
      <c r="G668" s="20">
        <v>1926190</v>
      </c>
      <c r="H668" s="20">
        <v>1.0436681222707425</v>
      </c>
      <c r="I668" s="20">
        <v>0</v>
      </c>
      <c r="J668"/>
      <c r="K668"/>
      <c r="L668"/>
      <c r="M668"/>
      <c r="N668"/>
      <c r="O668"/>
      <c r="P668"/>
      <c r="Q668"/>
      <c r="R668"/>
      <c r="S668"/>
      <c r="T668"/>
      <c r="U668"/>
      <c r="V668"/>
      <c r="W668"/>
      <c r="X668"/>
      <c r="Y668"/>
      <c r="Z668"/>
      <c r="AA668"/>
      <c r="AB668"/>
      <c r="AC668"/>
      <c r="AD668"/>
      <c r="AE668"/>
      <c r="AF668"/>
      <c r="AG668"/>
      <c r="AH668"/>
      <c r="AI668"/>
    </row>
    <row r="669" spans="1:35" s="3" customFormat="1" ht="94.5" customHeight="1" x14ac:dyDescent="0.25">
      <c r="A669" s="18" t="s">
        <v>765</v>
      </c>
      <c r="B669" s="17" t="s">
        <v>766</v>
      </c>
      <c r="C669" s="20">
        <v>0</v>
      </c>
      <c r="D669" s="20">
        <v>0</v>
      </c>
      <c r="E669" s="20">
        <v>1</v>
      </c>
      <c r="F669" s="20">
        <v>0.33333333333333331</v>
      </c>
      <c r="G669" s="20">
        <v>107285</v>
      </c>
      <c r="H669" s="20">
        <v>1.0436681222707425</v>
      </c>
      <c r="I669" s="20">
        <v>37.323311499272194</v>
      </c>
      <c r="J669"/>
      <c r="K669"/>
      <c r="L669"/>
      <c r="M669"/>
      <c r="N669"/>
      <c r="O669"/>
      <c r="P669"/>
      <c r="Q669"/>
      <c r="R669"/>
      <c r="S669"/>
      <c r="T669"/>
      <c r="U669"/>
      <c r="V669"/>
      <c r="W669"/>
      <c r="X669"/>
      <c r="Y669"/>
      <c r="Z669"/>
      <c r="AA669"/>
      <c r="AB669"/>
      <c r="AC669"/>
      <c r="AD669"/>
      <c r="AE669"/>
      <c r="AF669"/>
      <c r="AG669"/>
      <c r="AH669"/>
      <c r="AI669"/>
    </row>
    <row r="670" spans="1:35" s="3" customFormat="1" ht="15.75" customHeight="1" x14ac:dyDescent="0.25">
      <c r="A670" s="18" t="s">
        <v>767</v>
      </c>
      <c r="B670" s="17" t="s">
        <v>768</v>
      </c>
      <c r="C670" s="20">
        <v>0</v>
      </c>
      <c r="D670" s="20">
        <v>0</v>
      </c>
      <c r="E670" s="20">
        <v>0</v>
      </c>
      <c r="F670" s="20">
        <v>0</v>
      </c>
      <c r="G670" s="20">
        <v>2236930</v>
      </c>
      <c r="H670" s="20">
        <v>1.0436681222707425</v>
      </c>
      <c r="I670" s="20" t="s">
        <v>15</v>
      </c>
      <c r="J670"/>
      <c r="K670"/>
      <c r="L670"/>
      <c r="M670"/>
      <c r="N670"/>
      <c r="O670"/>
      <c r="P670"/>
      <c r="Q670"/>
      <c r="R670"/>
      <c r="S670"/>
      <c r="T670"/>
      <c r="U670"/>
      <c r="V670"/>
      <c r="W670"/>
      <c r="X670"/>
      <c r="Y670"/>
      <c r="Z670"/>
      <c r="AA670"/>
      <c r="AB670"/>
      <c r="AC670"/>
      <c r="AD670"/>
      <c r="AE670"/>
      <c r="AF670"/>
      <c r="AG670"/>
      <c r="AH670"/>
      <c r="AI670"/>
    </row>
    <row r="671" spans="1:35" s="3" customFormat="1" ht="15.75" customHeight="1" x14ac:dyDescent="0.25">
      <c r="A671" s="18" t="s">
        <v>769</v>
      </c>
      <c r="B671" s="17" t="s">
        <v>47</v>
      </c>
      <c r="C671" s="20">
        <v>0</v>
      </c>
      <c r="D671" s="20">
        <v>24</v>
      </c>
      <c r="E671" s="20">
        <v>14</v>
      </c>
      <c r="F671" s="20">
        <v>12.666666666666666</v>
      </c>
      <c r="G671" s="20" t="s">
        <v>15</v>
      </c>
      <c r="H671" s="20" t="s">
        <v>15</v>
      </c>
      <c r="I671" s="20">
        <v>1675.7942474526931</v>
      </c>
      <c r="J671"/>
      <c r="K671"/>
      <c r="L671"/>
      <c r="M671"/>
      <c r="N671"/>
      <c r="O671"/>
      <c r="P671"/>
      <c r="Q671"/>
      <c r="R671"/>
      <c r="S671"/>
      <c r="T671"/>
      <c r="U671"/>
      <c r="V671"/>
      <c r="W671"/>
      <c r="X671"/>
      <c r="Y671"/>
      <c r="Z671"/>
      <c r="AA671"/>
      <c r="AB671"/>
      <c r="AC671"/>
      <c r="AD671"/>
      <c r="AE671"/>
      <c r="AF671"/>
      <c r="AG671"/>
      <c r="AH671"/>
      <c r="AI671"/>
    </row>
    <row r="672" spans="1:35" s="3" customFormat="1" ht="47.25" customHeight="1" x14ac:dyDescent="0.25">
      <c r="A672" s="18" t="s">
        <v>770</v>
      </c>
      <c r="B672" s="17" t="s">
        <v>760</v>
      </c>
      <c r="C672" s="20">
        <v>0</v>
      </c>
      <c r="D672" s="20">
        <v>24</v>
      </c>
      <c r="E672" s="20">
        <v>14</v>
      </c>
      <c r="F672" s="20">
        <v>12.666666666666666</v>
      </c>
      <c r="G672" s="20">
        <v>126764</v>
      </c>
      <c r="H672" s="20">
        <v>1.0436681222707425</v>
      </c>
      <c r="I672" s="20">
        <v>1675.7942474526931</v>
      </c>
      <c r="J672"/>
      <c r="K672"/>
      <c r="L672"/>
      <c r="M672"/>
      <c r="N672"/>
      <c r="O672"/>
      <c r="P672"/>
      <c r="Q672"/>
      <c r="R672"/>
      <c r="S672"/>
      <c r="T672"/>
      <c r="U672"/>
      <c r="V672"/>
      <c r="W672"/>
      <c r="X672"/>
      <c r="Y672"/>
      <c r="Z672"/>
      <c r="AA672"/>
      <c r="AB672"/>
      <c r="AC672"/>
      <c r="AD672"/>
      <c r="AE672"/>
      <c r="AF672"/>
      <c r="AG672"/>
      <c r="AH672"/>
      <c r="AI672"/>
    </row>
    <row r="673" spans="1:35" s="3" customFormat="1" ht="47.25" customHeight="1" x14ac:dyDescent="0.25">
      <c r="A673" s="18" t="s">
        <v>771</v>
      </c>
      <c r="B673" s="17" t="s">
        <v>762</v>
      </c>
      <c r="C673" s="20">
        <v>0</v>
      </c>
      <c r="D673" s="20">
        <v>0</v>
      </c>
      <c r="E673" s="20">
        <v>0</v>
      </c>
      <c r="F673" s="20">
        <v>0</v>
      </c>
      <c r="G673" s="20">
        <v>662502</v>
      </c>
      <c r="H673" s="20">
        <v>1.0436681222707425</v>
      </c>
      <c r="I673" s="20">
        <v>0</v>
      </c>
      <c r="J673"/>
      <c r="K673"/>
      <c r="L673"/>
      <c r="M673"/>
      <c r="N673"/>
      <c r="O673"/>
      <c r="P673"/>
      <c r="Q673"/>
      <c r="R673"/>
      <c r="S673"/>
      <c r="T673"/>
      <c r="U673"/>
      <c r="V673"/>
      <c r="W673"/>
      <c r="X673"/>
      <c r="Y673"/>
      <c r="Z673"/>
      <c r="AA673"/>
      <c r="AB673"/>
      <c r="AC673"/>
      <c r="AD673"/>
      <c r="AE673"/>
      <c r="AF673"/>
      <c r="AG673"/>
      <c r="AH673"/>
      <c r="AI673"/>
    </row>
    <row r="674" spans="1:35" s="3" customFormat="1" ht="63" customHeight="1" x14ac:dyDescent="0.25">
      <c r="A674" s="18" t="s">
        <v>772</v>
      </c>
      <c r="B674" s="17" t="s">
        <v>764</v>
      </c>
      <c r="C674" s="20">
        <v>0</v>
      </c>
      <c r="D674" s="20">
        <v>0</v>
      </c>
      <c r="E674" s="20">
        <v>0</v>
      </c>
      <c r="F674" s="20">
        <v>0</v>
      </c>
      <c r="G674" s="20">
        <v>7674948</v>
      </c>
      <c r="H674" s="20">
        <v>1.0436681222707425</v>
      </c>
      <c r="I674" s="20">
        <v>0</v>
      </c>
      <c r="J674"/>
      <c r="K674"/>
      <c r="L674"/>
      <c r="M674"/>
      <c r="N674"/>
      <c r="O674"/>
      <c r="P674"/>
      <c r="Q674"/>
      <c r="R674"/>
      <c r="S674"/>
      <c r="T674"/>
      <c r="U674"/>
      <c r="V674"/>
      <c r="W674"/>
      <c r="X674"/>
      <c r="Y674"/>
      <c r="Z674"/>
      <c r="AA674"/>
      <c r="AB674"/>
      <c r="AC674"/>
      <c r="AD674"/>
      <c r="AE674"/>
      <c r="AF674"/>
      <c r="AG674"/>
      <c r="AH674"/>
      <c r="AI674"/>
    </row>
    <row r="675" spans="1:35" s="3" customFormat="1" ht="47.25" customHeight="1" x14ac:dyDescent="0.25">
      <c r="A675" s="18" t="s">
        <v>773</v>
      </c>
      <c r="B675" s="17" t="s">
        <v>766</v>
      </c>
      <c r="C675" s="20">
        <v>0</v>
      </c>
      <c r="D675" s="20">
        <v>0</v>
      </c>
      <c r="E675" s="20">
        <v>0</v>
      </c>
      <c r="F675" s="20">
        <v>0</v>
      </c>
      <c r="G675" s="20">
        <v>93291</v>
      </c>
      <c r="H675" s="20">
        <v>1.0436681222707425</v>
      </c>
      <c r="I675" s="20">
        <v>0</v>
      </c>
      <c r="J675"/>
      <c r="K675"/>
      <c r="L675"/>
      <c r="M675"/>
      <c r="N675"/>
      <c r="O675"/>
      <c r="P675"/>
      <c r="Q675"/>
      <c r="R675"/>
      <c r="S675"/>
      <c r="T675"/>
      <c r="U675"/>
      <c r="V675"/>
      <c r="W675"/>
      <c r="X675"/>
      <c r="Y675"/>
      <c r="Z675"/>
      <c r="AA675"/>
      <c r="AB675"/>
      <c r="AC675"/>
      <c r="AD675"/>
      <c r="AE675"/>
      <c r="AF675"/>
      <c r="AG675"/>
      <c r="AH675"/>
      <c r="AI675"/>
    </row>
    <row r="676" spans="1:35" s="3" customFormat="1" ht="63" customHeight="1" x14ac:dyDescent="0.25">
      <c r="A676" s="18" t="s">
        <v>774</v>
      </c>
      <c r="B676" s="17" t="s">
        <v>768</v>
      </c>
      <c r="C676" s="20">
        <v>0</v>
      </c>
      <c r="D676" s="20">
        <v>0</v>
      </c>
      <c r="E676" s="20">
        <v>0</v>
      </c>
      <c r="F676" s="20">
        <v>0</v>
      </c>
      <c r="G676" s="20">
        <v>1945156</v>
      </c>
      <c r="H676" s="20">
        <v>1.0436681222707425</v>
      </c>
      <c r="I676" s="20">
        <v>0</v>
      </c>
      <c r="J676"/>
      <c r="K676"/>
      <c r="L676"/>
      <c r="M676"/>
      <c r="N676"/>
      <c r="O676"/>
      <c r="P676"/>
      <c r="Q676"/>
      <c r="R676"/>
      <c r="S676"/>
      <c r="T676"/>
      <c r="U676"/>
      <c r="V676"/>
      <c r="W676"/>
      <c r="X676"/>
      <c r="Y676"/>
      <c r="Z676"/>
      <c r="AA676"/>
      <c r="AB676"/>
      <c r="AC676"/>
      <c r="AD676"/>
      <c r="AE676"/>
      <c r="AF676"/>
      <c r="AG676"/>
      <c r="AH676"/>
      <c r="AI676"/>
    </row>
    <row r="677" spans="1:35" s="3" customFormat="1" ht="47.25" customHeight="1" x14ac:dyDescent="0.25">
      <c r="A677" s="18" t="s">
        <v>775</v>
      </c>
      <c r="B677" s="17" t="s">
        <v>776</v>
      </c>
      <c r="C677" s="20">
        <v>0</v>
      </c>
      <c r="D677" s="20">
        <v>3</v>
      </c>
      <c r="E677" s="20">
        <v>3</v>
      </c>
      <c r="F677" s="20">
        <v>2</v>
      </c>
      <c r="G677" s="20" t="s">
        <v>15</v>
      </c>
      <c r="H677" s="20" t="s">
        <v>15</v>
      </c>
      <c r="I677" s="20">
        <v>320.67329257641927</v>
      </c>
      <c r="J677"/>
      <c r="K677"/>
      <c r="L677"/>
      <c r="M677"/>
      <c r="N677"/>
      <c r="O677"/>
      <c r="P677"/>
      <c r="Q677"/>
      <c r="R677"/>
      <c r="S677"/>
      <c r="T677"/>
      <c r="U677"/>
      <c r="V677"/>
      <c r="W677"/>
      <c r="X677"/>
      <c r="Y677"/>
      <c r="Z677"/>
      <c r="AA677"/>
      <c r="AB677"/>
      <c r="AC677"/>
      <c r="AD677"/>
      <c r="AE677"/>
      <c r="AF677"/>
      <c r="AG677"/>
      <c r="AH677"/>
      <c r="AI677"/>
    </row>
    <row r="678" spans="1:35" s="3" customFormat="1" ht="63" customHeight="1" x14ac:dyDescent="0.25">
      <c r="A678" s="18" t="s">
        <v>777</v>
      </c>
      <c r="B678" s="17" t="s">
        <v>21</v>
      </c>
      <c r="C678" s="20">
        <v>0</v>
      </c>
      <c r="D678" s="20">
        <v>1</v>
      </c>
      <c r="E678" s="20">
        <v>3</v>
      </c>
      <c r="F678" s="20">
        <v>1.3333333333333333</v>
      </c>
      <c r="G678" s="20" t="s">
        <v>15</v>
      </c>
      <c r="H678" s="20" t="s">
        <v>15</v>
      </c>
      <c r="I678" s="20">
        <v>223.49944104803495</v>
      </c>
      <c r="J678"/>
      <c r="K678"/>
      <c r="L678"/>
      <c r="M678"/>
      <c r="N678"/>
      <c r="O678"/>
      <c r="P678"/>
      <c r="Q678"/>
      <c r="R678"/>
      <c r="S678"/>
      <c r="T678"/>
      <c r="U678"/>
      <c r="V678"/>
      <c r="W678"/>
      <c r="X678"/>
      <c r="Y678"/>
      <c r="Z678"/>
      <c r="AA678"/>
      <c r="AB678"/>
      <c r="AC678"/>
      <c r="AD678"/>
      <c r="AE678"/>
      <c r="AF678"/>
      <c r="AG678"/>
      <c r="AH678"/>
      <c r="AI678"/>
    </row>
    <row r="679" spans="1:35" s="3" customFormat="1" ht="47.25" customHeight="1" x14ac:dyDescent="0.25">
      <c r="A679" s="18" t="s">
        <v>778</v>
      </c>
      <c r="B679" s="17" t="s">
        <v>760</v>
      </c>
      <c r="C679" s="20">
        <v>0</v>
      </c>
      <c r="D679" s="20">
        <v>1</v>
      </c>
      <c r="E679" s="20">
        <v>3</v>
      </c>
      <c r="F679" s="20">
        <v>1.3333333333333333</v>
      </c>
      <c r="G679" s="20">
        <v>160611</v>
      </c>
      <c r="H679" s="20">
        <v>1.0436681222707425</v>
      </c>
      <c r="I679" s="20">
        <v>223.49944104803495</v>
      </c>
      <c r="J679"/>
      <c r="K679"/>
      <c r="L679"/>
      <c r="M679"/>
      <c r="N679"/>
      <c r="O679"/>
      <c r="P679"/>
      <c r="Q679"/>
      <c r="R679"/>
      <c r="S679"/>
      <c r="T679"/>
      <c r="U679"/>
      <c r="V679"/>
      <c r="W679"/>
      <c r="X679"/>
      <c r="Y679"/>
      <c r="Z679"/>
      <c r="AA679"/>
      <c r="AB679"/>
      <c r="AC679"/>
      <c r="AD679"/>
      <c r="AE679"/>
      <c r="AF679"/>
      <c r="AG679"/>
      <c r="AH679"/>
      <c r="AI679"/>
    </row>
    <row r="680" spans="1:35" s="3" customFormat="1" ht="63" customHeight="1" x14ac:dyDescent="0.25">
      <c r="A680" s="18" t="s">
        <v>779</v>
      </c>
      <c r="B680" s="17" t="s">
        <v>762</v>
      </c>
      <c r="C680" s="20">
        <v>0</v>
      </c>
      <c r="D680" s="20">
        <v>0</v>
      </c>
      <c r="E680" s="20">
        <v>0</v>
      </c>
      <c r="F680" s="20">
        <v>0</v>
      </c>
      <c r="G680" s="20">
        <v>839398</v>
      </c>
      <c r="H680" s="20">
        <v>1.0436681222707425</v>
      </c>
      <c r="I680" s="20">
        <v>0</v>
      </c>
      <c r="J680"/>
      <c r="K680"/>
      <c r="L680"/>
      <c r="M680"/>
      <c r="N680"/>
      <c r="O680"/>
      <c r="P680"/>
      <c r="Q680"/>
      <c r="R680"/>
      <c r="S680"/>
      <c r="T680"/>
      <c r="U680"/>
      <c r="V680"/>
      <c r="W680"/>
      <c r="X680"/>
      <c r="Y680"/>
      <c r="Z680"/>
      <c r="AA680"/>
      <c r="AB680"/>
      <c r="AC680"/>
      <c r="AD680"/>
      <c r="AE680"/>
      <c r="AF680"/>
      <c r="AG680"/>
      <c r="AH680"/>
      <c r="AI680"/>
    </row>
    <row r="681" spans="1:35" s="3" customFormat="1" ht="47.25" customHeight="1" x14ac:dyDescent="0.25">
      <c r="A681" s="18" t="s">
        <v>780</v>
      </c>
      <c r="B681" s="17" t="s">
        <v>764</v>
      </c>
      <c r="C681" s="20">
        <v>0</v>
      </c>
      <c r="D681" s="20">
        <v>0</v>
      </c>
      <c r="E681" s="20">
        <v>0</v>
      </c>
      <c r="F681" s="20">
        <v>0</v>
      </c>
      <c r="G681" s="20">
        <v>2122180</v>
      </c>
      <c r="H681" s="20">
        <v>1.0436681222707425</v>
      </c>
      <c r="I681" s="20">
        <v>0</v>
      </c>
      <c r="J681"/>
      <c r="K681"/>
      <c r="L681"/>
      <c r="M681"/>
      <c r="N681"/>
      <c r="O681"/>
      <c r="P681"/>
      <c r="Q681"/>
      <c r="R681"/>
      <c r="S681"/>
      <c r="T681"/>
      <c r="U681"/>
      <c r="V681"/>
      <c r="W681"/>
      <c r="X681"/>
      <c r="Y681"/>
      <c r="Z681"/>
      <c r="AA681"/>
      <c r="AB681"/>
      <c r="AC681"/>
      <c r="AD681"/>
      <c r="AE681"/>
      <c r="AF681"/>
      <c r="AG681"/>
      <c r="AH681"/>
      <c r="AI681"/>
    </row>
    <row r="682" spans="1:35" s="3" customFormat="1" ht="63" customHeight="1" x14ac:dyDescent="0.25">
      <c r="A682" s="18" t="s">
        <v>781</v>
      </c>
      <c r="B682" s="17" t="s">
        <v>766</v>
      </c>
      <c r="C682" s="20">
        <v>0</v>
      </c>
      <c r="D682" s="20">
        <v>0</v>
      </c>
      <c r="E682" s="20">
        <v>0</v>
      </c>
      <c r="F682" s="20">
        <v>0</v>
      </c>
      <c r="G682" s="20">
        <v>118201</v>
      </c>
      <c r="H682" s="20">
        <v>1.0436681222707425</v>
      </c>
      <c r="I682" s="20">
        <v>0</v>
      </c>
      <c r="J682"/>
      <c r="K682"/>
      <c r="L682"/>
      <c r="M682"/>
      <c r="N682"/>
      <c r="O682"/>
      <c r="P682"/>
      <c r="Q682"/>
      <c r="R682"/>
      <c r="S682"/>
      <c r="T682"/>
      <c r="U682"/>
      <c r="V682"/>
      <c r="W682"/>
      <c r="X682"/>
      <c r="Y682"/>
      <c r="Z682"/>
      <c r="AA682"/>
      <c r="AB682"/>
      <c r="AC682"/>
      <c r="AD682"/>
      <c r="AE682"/>
      <c r="AF682"/>
      <c r="AG682"/>
      <c r="AH682"/>
      <c r="AI682"/>
    </row>
    <row r="683" spans="1:35" s="3" customFormat="1" ht="47.25" customHeight="1" x14ac:dyDescent="0.25">
      <c r="A683" s="18" t="s">
        <v>782</v>
      </c>
      <c r="B683" s="17" t="s">
        <v>768</v>
      </c>
      <c r="C683" s="20">
        <v>0</v>
      </c>
      <c r="D683" s="20">
        <v>0</v>
      </c>
      <c r="E683" s="20">
        <v>0</v>
      </c>
      <c r="F683" s="20">
        <v>0</v>
      </c>
      <c r="G683" s="20">
        <v>2464537</v>
      </c>
      <c r="H683" s="20">
        <v>1.0436681222707425</v>
      </c>
      <c r="I683" s="20">
        <v>0</v>
      </c>
      <c r="J683"/>
      <c r="K683"/>
      <c r="L683"/>
      <c r="M683"/>
      <c r="N683"/>
      <c r="O683"/>
      <c r="P683"/>
      <c r="Q683"/>
      <c r="R683"/>
      <c r="S683"/>
      <c r="T683"/>
      <c r="U683"/>
      <c r="V683"/>
      <c r="W683"/>
      <c r="X683"/>
      <c r="Y683"/>
      <c r="Z683"/>
      <c r="AA683"/>
      <c r="AB683"/>
      <c r="AC683"/>
      <c r="AD683"/>
      <c r="AE683"/>
      <c r="AF683"/>
      <c r="AG683"/>
      <c r="AH683"/>
      <c r="AI683"/>
    </row>
    <row r="684" spans="1:35" s="3" customFormat="1" ht="63" customHeight="1" x14ac:dyDescent="0.25">
      <c r="A684" s="18" t="s">
        <v>783</v>
      </c>
      <c r="B684" s="17" t="s">
        <v>47</v>
      </c>
      <c r="C684" s="20">
        <v>0</v>
      </c>
      <c r="D684" s="20">
        <v>2</v>
      </c>
      <c r="E684" s="20">
        <v>0</v>
      </c>
      <c r="F684" s="20">
        <v>0.66666666666666663</v>
      </c>
      <c r="G684" s="20" t="s">
        <v>15</v>
      </c>
      <c r="H684" s="20" t="s">
        <v>15</v>
      </c>
      <c r="I684" s="20">
        <v>97.17385152838429</v>
      </c>
      <c r="J684"/>
      <c r="K684"/>
      <c r="L684"/>
      <c r="M684"/>
      <c r="N684"/>
      <c r="O684"/>
      <c r="P684"/>
      <c r="Q684"/>
      <c r="R684"/>
      <c r="S684"/>
      <c r="T684"/>
      <c r="U684"/>
      <c r="V684"/>
      <c r="W684"/>
      <c r="X684"/>
      <c r="Y684"/>
      <c r="Z684"/>
      <c r="AA684"/>
      <c r="AB684"/>
      <c r="AC684"/>
      <c r="AD684"/>
      <c r="AE684"/>
      <c r="AF684"/>
      <c r="AG684"/>
      <c r="AH684"/>
      <c r="AI684"/>
    </row>
    <row r="685" spans="1:35" s="3" customFormat="1" ht="47.25" customHeight="1" x14ac:dyDescent="0.25">
      <c r="A685" s="18" t="s">
        <v>784</v>
      </c>
      <c r="B685" s="17" t="s">
        <v>760</v>
      </c>
      <c r="C685" s="20">
        <v>0</v>
      </c>
      <c r="D685" s="20">
        <v>2</v>
      </c>
      <c r="E685" s="20">
        <v>0</v>
      </c>
      <c r="F685" s="20">
        <v>0.66666666666666663</v>
      </c>
      <c r="G685" s="20">
        <v>139662</v>
      </c>
      <c r="H685" s="20">
        <v>1.0436681222707425</v>
      </c>
      <c r="I685" s="20">
        <v>97.17385152838429</v>
      </c>
      <c r="J685"/>
      <c r="K685"/>
      <c r="L685"/>
      <c r="M685"/>
      <c r="N685"/>
      <c r="O685"/>
      <c r="P685"/>
      <c r="Q685"/>
      <c r="R685"/>
      <c r="S685"/>
      <c r="T685"/>
      <c r="U685"/>
      <c r="V685"/>
      <c r="W685"/>
      <c r="X685"/>
      <c r="Y685"/>
      <c r="Z685"/>
      <c r="AA685"/>
      <c r="AB685"/>
      <c r="AC685"/>
      <c r="AD685"/>
      <c r="AE685"/>
      <c r="AF685"/>
      <c r="AG685"/>
      <c r="AH685"/>
      <c r="AI685"/>
    </row>
    <row r="686" spans="1:35" s="3" customFormat="1" ht="63" customHeight="1" x14ac:dyDescent="0.25">
      <c r="A686" s="18" t="s">
        <v>785</v>
      </c>
      <c r="B686" s="17" t="s">
        <v>762</v>
      </c>
      <c r="C686" s="20">
        <v>0</v>
      </c>
      <c r="D686" s="20">
        <v>0</v>
      </c>
      <c r="E686" s="20">
        <v>0</v>
      </c>
      <c r="F686" s="20">
        <v>0</v>
      </c>
      <c r="G686" s="20">
        <v>729911</v>
      </c>
      <c r="H686" s="20">
        <v>1.0436681222707425</v>
      </c>
      <c r="I686" s="20">
        <v>0</v>
      </c>
      <c r="J686"/>
      <c r="K686"/>
      <c r="L686"/>
      <c r="M686"/>
      <c r="N686"/>
      <c r="O686"/>
      <c r="P686"/>
      <c r="Q686"/>
      <c r="R686"/>
      <c r="S686"/>
      <c r="T686"/>
      <c r="U686"/>
      <c r="V686"/>
      <c r="W686"/>
      <c r="X686"/>
      <c r="Y686"/>
      <c r="Z686"/>
      <c r="AA686"/>
      <c r="AB686"/>
      <c r="AC686"/>
      <c r="AD686"/>
      <c r="AE686"/>
      <c r="AF686"/>
      <c r="AG686"/>
      <c r="AH686"/>
      <c r="AI686"/>
    </row>
    <row r="687" spans="1:35" s="3" customFormat="1" ht="47.25" customHeight="1" x14ac:dyDescent="0.25">
      <c r="A687" s="18" t="s">
        <v>786</v>
      </c>
      <c r="B687" s="17" t="s">
        <v>764</v>
      </c>
      <c r="C687" s="20">
        <v>0</v>
      </c>
      <c r="D687" s="20">
        <v>0</v>
      </c>
      <c r="E687" s="20">
        <v>0</v>
      </c>
      <c r="F687" s="20">
        <v>0</v>
      </c>
      <c r="G687" s="20">
        <v>1845374</v>
      </c>
      <c r="H687" s="20">
        <v>1.0436681222707425</v>
      </c>
      <c r="I687" s="20">
        <v>0</v>
      </c>
      <c r="J687"/>
      <c r="K687"/>
      <c r="L687"/>
      <c r="M687"/>
      <c r="N687"/>
      <c r="O687"/>
      <c r="P687"/>
      <c r="Q687"/>
      <c r="R687"/>
      <c r="S687"/>
      <c r="T687"/>
      <c r="U687"/>
      <c r="V687"/>
      <c r="W687"/>
      <c r="X687"/>
      <c r="Y687"/>
      <c r="Z687"/>
      <c r="AA687"/>
      <c r="AB687"/>
      <c r="AC687"/>
      <c r="AD687"/>
      <c r="AE687"/>
      <c r="AF687"/>
      <c r="AG687"/>
      <c r="AH687"/>
      <c r="AI687"/>
    </row>
    <row r="688" spans="1:35" s="3" customFormat="1" ht="15.75" customHeight="1" x14ac:dyDescent="0.25">
      <c r="A688" s="18" t="s">
        <v>787</v>
      </c>
      <c r="B688" s="17" t="s">
        <v>766</v>
      </c>
      <c r="C688" s="20">
        <v>0</v>
      </c>
      <c r="D688" s="20">
        <v>0</v>
      </c>
      <c r="E688" s="20">
        <v>0</v>
      </c>
      <c r="F688" s="20">
        <v>0</v>
      </c>
      <c r="G688" s="20">
        <v>102784</v>
      </c>
      <c r="H688" s="20">
        <v>1.0436681222707425</v>
      </c>
      <c r="I688" s="20">
        <v>0</v>
      </c>
      <c r="J688"/>
      <c r="K688"/>
      <c r="L688"/>
      <c r="M688"/>
      <c r="N688"/>
      <c r="O688"/>
      <c r="P688"/>
      <c r="Q688"/>
      <c r="R688"/>
      <c r="S688"/>
      <c r="T688"/>
      <c r="U688"/>
      <c r="V688"/>
      <c r="W688"/>
      <c r="X688"/>
      <c r="Y688"/>
      <c r="Z688"/>
      <c r="AA688"/>
      <c r="AB688"/>
      <c r="AC688"/>
      <c r="AD688"/>
      <c r="AE688"/>
      <c r="AF688"/>
      <c r="AG688"/>
      <c r="AH688"/>
      <c r="AI688"/>
    </row>
    <row r="689" spans="1:35" s="3" customFormat="1" ht="47.25" customHeight="1" x14ac:dyDescent="0.25">
      <c r="A689" s="18" t="s">
        <v>788</v>
      </c>
      <c r="B689" s="17" t="s">
        <v>768</v>
      </c>
      <c r="C689" s="20">
        <v>0</v>
      </c>
      <c r="D689" s="20">
        <v>0</v>
      </c>
      <c r="E689" s="20">
        <v>0</v>
      </c>
      <c r="F689" s="20">
        <v>0</v>
      </c>
      <c r="G689" s="20">
        <v>2143075</v>
      </c>
      <c r="H689" s="20">
        <v>1.0436681222707425</v>
      </c>
      <c r="I689" s="20">
        <v>0</v>
      </c>
      <c r="J689"/>
      <c r="K689"/>
      <c r="L689"/>
      <c r="M689"/>
      <c r="N689"/>
      <c r="O689"/>
      <c r="P689"/>
      <c r="Q689"/>
      <c r="R689"/>
      <c r="S689"/>
      <c r="T689"/>
      <c r="U689"/>
      <c r="V689"/>
      <c r="W689"/>
      <c r="X689"/>
      <c r="Y689"/>
      <c r="Z689"/>
      <c r="AA689"/>
      <c r="AB689"/>
      <c r="AC689"/>
      <c r="AD689"/>
      <c r="AE689"/>
      <c r="AF689"/>
      <c r="AG689"/>
      <c r="AH689"/>
      <c r="AI689"/>
    </row>
    <row r="690" spans="1:35" s="3" customFormat="1" ht="47.25" customHeight="1" x14ac:dyDescent="0.25">
      <c r="A690" s="18" t="s">
        <v>789</v>
      </c>
      <c r="B690" s="17" t="s">
        <v>120</v>
      </c>
      <c r="C690" s="20">
        <v>2223.1</v>
      </c>
      <c r="D690" s="20">
        <v>2617.9</v>
      </c>
      <c r="E690" s="20">
        <v>2031.34</v>
      </c>
      <c r="F690" s="20">
        <v>2290.7800000000002</v>
      </c>
      <c r="G690" s="20" t="s">
        <v>15</v>
      </c>
      <c r="H690" s="20" t="s">
        <v>15</v>
      </c>
      <c r="I690" s="20">
        <v>11430.712598092849</v>
      </c>
      <c r="J690"/>
      <c r="K690"/>
      <c r="L690"/>
      <c r="M690"/>
      <c r="N690"/>
      <c r="O690"/>
      <c r="P690"/>
      <c r="Q690"/>
      <c r="R690"/>
      <c r="S690"/>
      <c r="T690"/>
      <c r="U690"/>
      <c r="V690"/>
      <c r="W690"/>
      <c r="X690"/>
      <c r="Y690"/>
      <c r="Z690"/>
      <c r="AA690"/>
      <c r="AB690"/>
      <c r="AC690"/>
      <c r="AD690"/>
      <c r="AE690"/>
      <c r="AF690"/>
      <c r="AG690"/>
      <c r="AH690"/>
      <c r="AI690"/>
    </row>
    <row r="691" spans="1:35" s="3" customFormat="1" ht="63" customHeight="1" x14ac:dyDescent="0.25">
      <c r="A691" s="18" t="s">
        <v>790</v>
      </c>
      <c r="B691" s="17" t="s">
        <v>791</v>
      </c>
      <c r="C691" s="20">
        <v>2223.1</v>
      </c>
      <c r="D691" s="20">
        <v>2558.6800000000003</v>
      </c>
      <c r="E691" s="20">
        <v>1934.52</v>
      </c>
      <c r="F691" s="20">
        <v>2238.7666666666669</v>
      </c>
      <c r="G691" s="20" t="s">
        <v>15</v>
      </c>
      <c r="H691" s="20" t="s">
        <v>15</v>
      </c>
      <c r="I691" s="20">
        <v>8466.8205819657051</v>
      </c>
      <c r="J691"/>
      <c r="K691"/>
      <c r="L691"/>
      <c r="M691"/>
      <c r="N691"/>
      <c r="O691"/>
      <c r="P691"/>
      <c r="Q691"/>
      <c r="R691"/>
      <c r="S691"/>
      <c r="T691"/>
      <c r="U691"/>
      <c r="V691"/>
      <c r="W691"/>
      <c r="X691"/>
      <c r="Y691"/>
      <c r="Z691"/>
      <c r="AA691"/>
      <c r="AB691"/>
      <c r="AC691"/>
      <c r="AD691"/>
      <c r="AE691"/>
      <c r="AF691"/>
      <c r="AG691"/>
      <c r="AH691"/>
      <c r="AI691"/>
    </row>
    <row r="692" spans="1:35" s="3" customFormat="1" ht="47.25" customHeight="1" x14ac:dyDescent="0.25">
      <c r="A692" s="18" t="s">
        <v>792</v>
      </c>
      <c r="B692" s="17" t="s">
        <v>21</v>
      </c>
      <c r="C692" s="20">
        <v>629.79999999999995</v>
      </c>
      <c r="D692" s="20">
        <v>408.9</v>
      </c>
      <c r="E692" s="20">
        <v>0</v>
      </c>
      <c r="F692" s="20">
        <v>346.23333333333329</v>
      </c>
      <c r="G692" s="20" t="s">
        <v>15</v>
      </c>
      <c r="H692" s="20" t="s">
        <v>15</v>
      </c>
      <c r="I692" s="20">
        <v>3408.3847740694273</v>
      </c>
      <c r="J692"/>
      <c r="K692"/>
      <c r="L692"/>
      <c r="M692"/>
      <c r="N692"/>
      <c r="O692"/>
      <c r="P692"/>
      <c r="Q692"/>
      <c r="R692"/>
      <c r="S692"/>
      <c r="T692"/>
      <c r="U692"/>
      <c r="V692"/>
      <c r="W692"/>
      <c r="X692"/>
      <c r="Y692"/>
      <c r="Z692"/>
      <c r="AA692"/>
      <c r="AB692"/>
      <c r="AC692"/>
      <c r="AD692"/>
      <c r="AE692"/>
      <c r="AF692"/>
      <c r="AG692"/>
      <c r="AH692"/>
      <c r="AI692"/>
    </row>
    <row r="693" spans="1:35" s="3" customFormat="1" ht="63" customHeight="1" x14ac:dyDescent="0.25">
      <c r="A693" s="18" t="s">
        <v>793</v>
      </c>
      <c r="B693" s="17" t="s">
        <v>794</v>
      </c>
      <c r="C693" s="20">
        <v>0</v>
      </c>
      <c r="D693" s="20">
        <v>23.5</v>
      </c>
      <c r="E693" s="20">
        <v>0</v>
      </c>
      <c r="F693" s="20">
        <v>7.833333333333333</v>
      </c>
      <c r="G693" s="20">
        <v>4234</v>
      </c>
      <c r="H693" s="20">
        <v>1.0363864491844417</v>
      </c>
      <c r="I693" s="20">
        <v>34.373138435800918</v>
      </c>
      <c r="J693"/>
      <c r="K693"/>
      <c r="L693"/>
      <c r="M693"/>
      <c r="N693"/>
      <c r="O693"/>
      <c r="P693"/>
      <c r="Q693"/>
      <c r="R693"/>
      <c r="S693"/>
      <c r="T693"/>
      <c r="U693"/>
      <c r="V693"/>
      <c r="W693"/>
      <c r="X693"/>
      <c r="Y693"/>
      <c r="Z693"/>
      <c r="AA693"/>
      <c r="AB693"/>
      <c r="AC693"/>
      <c r="AD693"/>
      <c r="AE693"/>
      <c r="AF693"/>
      <c r="AG693"/>
      <c r="AH693"/>
      <c r="AI693"/>
    </row>
    <row r="694" spans="1:35" s="3" customFormat="1" ht="47.25" customHeight="1" x14ac:dyDescent="0.25">
      <c r="A694" s="18" t="s">
        <v>795</v>
      </c>
      <c r="B694" s="17" t="s">
        <v>796</v>
      </c>
      <c r="C694" s="20">
        <v>0</v>
      </c>
      <c r="D694" s="20">
        <v>0</v>
      </c>
      <c r="E694" s="20">
        <v>0</v>
      </c>
      <c r="F694" s="20">
        <v>0</v>
      </c>
      <c r="G694" s="20">
        <v>3071</v>
      </c>
      <c r="H694" s="20">
        <v>1.0363864491844417</v>
      </c>
      <c r="I694" s="20">
        <v>0</v>
      </c>
      <c r="J694"/>
      <c r="K694"/>
      <c r="L694"/>
      <c r="M694"/>
      <c r="N694"/>
      <c r="O694"/>
      <c r="P694"/>
      <c r="Q694"/>
      <c r="R694"/>
      <c r="S694"/>
      <c r="T694"/>
      <c r="U694"/>
      <c r="V694"/>
      <c r="W694"/>
      <c r="X694"/>
      <c r="Y694"/>
      <c r="Z694"/>
      <c r="AA694"/>
      <c r="AB694"/>
      <c r="AC694"/>
      <c r="AD694"/>
      <c r="AE694"/>
      <c r="AF694"/>
      <c r="AG694"/>
      <c r="AH694"/>
      <c r="AI694"/>
    </row>
    <row r="695" spans="1:35" s="3" customFormat="1" ht="63" customHeight="1" x14ac:dyDescent="0.25">
      <c r="A695" s="18" t="s">
        <v>797</v>
      </c>
      <c r="B695" s="17" t="s">
        <v>798</v>
      </c>
      <c r="C695" s="20">
        <v>0</v>
      </c>
      <c r="D695" s="20">
        <v>0</v>
      </c>
      <c r="E695" s="20">
        <v>0</v>
      </c>
      <c r="F695" s="20">
        <v>0</v>
      </c>
      <c r="G695" s="20">
        <v>2886</v>
      </c>
      <c r="H695" s="20">
        <v>1.0363864491844417</v>
      </c>
      <c r="I695" s="20">
        <v>0</v>
      </c>
      <c r="J695"/>
      <c r="K695"/>
      <c r="L695"/>
      <c r="M695"/>
      <c r="N695"/>
      <c r="O695"/>
      <c r="P695"/>
      <c r="Q695"/>
      <c r="R695"/>
      <c r="S695"/>
      <c r="T695"/>
      <c r="U695"/>
      <c r="V695"/>
      <c r="W695"/>
      <c r="X695"/>
      <c r="Y695"/>
      <c r="Z695"/>
      <c r="AA695"/>
      <c r="AB695"/>
      <c r="AC695"/>
      <c r="AD695"/>
      <c r="AE695"/>
      <c r="AF695"/>
      <c r="AG695"/>
      <c r="AH695"/>
      <c r="AI695"/>
    </row>
    <row r="696" spans="1:35" s="3" customFormat="1" ht="47.25" customHeight="1" x14ac:dyDescent="0.25">
      <c r="A696" s="18" t="s">
        <v>799</v>
      </c>
      <c r="B696" s="17" t="s">
        <v>800</v>
      </c>
      <c r="C696" s="20">
        <v>0</v>
      </c>
      <c r="D696" s="20">
        <v>0</v>
      </c>
      <c r="E696" s="20">
        <v>0</v>
      </c>
      <c r="F696" s="20">
        <v>0</v>
      </c>
      <c r="G696" s="20">
        <v>2431</v>
      </c>
      <c r="H696" s="20">
        <v>1.0363864491844417</v>
      </c>
      <c r="I696" s="20">
        <v>0</v>
      </c>
      <c r="J696"/>
      <c r="K696"/>
      <c r="L696"/>
      <c r="M696"/>
      <c r="N696"/>
      <c r="O696"/>
      <c r="P696"/>
      <c r="Q696"/>
      <c r="R696"/>
      <c r="S696"/>
      <c r="T696"/>
      <c r="U696"/>
      <c r="V696"/>
      <c r="W696"/>
      <c r="X696"/>
      <c r="Y696"/>
      <c r="Z696"/>
      <c r="AA696"/>
      <c r="AB696"/>
      <c r="AC696"/>
      <c r="AD696"/>
      <c r="AE696"/>
      <c r="AF696"/>
      <c r="AG696"/>
      <c r="AH696"/>
      <c r="AI696"/>
    </row>
    <row r="697" spans="1:35" s="3" customFormat="1" ht="63" customHeight="1" x14ac:dyDescent="0.25">
      <c r="A697" s="18" t="s">
        <v>801</v>
      </c>
      <c r="B697" s="17" t="s">
        <v>802</v>
      </c>
      <c r="C697" s="20">
        <v>0</v>
      </c>
      <c r="D697" s="20">
        <v>0</v>
      </c>
      <c r="E697" s="20">
        <v>0</v>
      </c>
      <c r="F697" s="20">
        <v>0</v>
      </c>
      <c r="G697" s="20">
        <v>4895</v>
      </c>
      <c r="H697" s="20">
        <v>1.0363864491844417</v>
      </c>
      <c r="I697" s="20">
        <v>0</v>
      </c>
      <c r="J697"/>
      <c r="K697"/>
      <c r="L697"/>
      <c r="M697"/>
      <c r="N697"/>
      <c r="O697"/>
      <c r="P697"/>
      <c r="Q697"/>
      <c r="R697"/>
      <c r="S697"/>
      <c r="T697"/>
      <c r="U697"/>
      <c r="V697"/>
      <c r="W697"/>
      <c r="X697"/>
      <c r="Y697"/>
      <c r="Z697"/>
      <c r="AA697"/>
      <c r="AB697"/>
      <c r="AC697"/>
      <c r="AD697"/>
      <c r="AE697"/>
      <c r="AF697"/>
      <c r="AG697"/>
      <c r="AH697"/>
      <c r="AI697"/>
    </row>
    <row r="698" spans="1:35" s="3" customFormat="1" ht="47.25" customHeight="1" x14ac:dyDescent="0.25">
      <c r="A698" s="18" t="s">
        <v>803</v>
      </c>
      <c r="B698" s="17" t="s">
        <v>804</v>
      </c>
      <c r="C698" s="20">
        <v>0</v>
      </c>
      <c r="D698" s="20">
        <v>0</v>
      </c>
      <c r="E698" s="20">
        <v>0</v>
      </c>
      <c r="F698" s="20">
        <v>0</v>
      </c>
      <c r="G698" s="20">
        <v>3550</v>
      </c>
      <c r="H698" s="20">
        <v>1.0363864491844417</v>
      </c>
      <c r="I698" s="20">
        <v>0</v>
      </c>
      <c r="J698"/>
      <c r="K698"/>
      <c r="L698"/>
      <c r="M698"/>
      <c r="N698"/>
      <c r="O698"/>
      <c r="P698"/>
      <c r="Q698"/>
      <c r="R698"/>
      <c r="S698"/>
      <c r="T698"/>
      <c r="U698"/>
      <c r="V698"/>
      <c r="W698"/>
      <c r="X698"/>
      <c r="Y698"/>
      <c r="Z698"/>
      <c r="AA698"/>
      <c r="AB698"/>
      <c r="AC698"/>
      <c r="AD698"/>
      <c r="AE698"/>
      <c r="AF698"/>
      <c r="AG698"/>
      <c r="AH698"/>
      <c r="AI698"/>
    </row>
    <row r="699" spans="1:35" s="3" customFormat="1" ht="63" customHeight="1" x14ac:dyDescent="0.25">
      <c r="A699" s="18" t="s">
        <v>805</v>
      </c>
      <c r="B699" s="17" t="s">
        <v>806</v>
      </c>
      <c r="C699" s="20">
        <v>0</v>
      </c>
      <c r="D699" s="20">
        <v>0</v>
      </c>
      <c r="E699" s="20">
        <v>0</v>
      </c>
      <c r="F699" s="20">
        <v>0</v>
      </c>
      <c r="G699" s="20">
        <v>3336</v>
      </c>
      <c r="H699" s="20">
        <v>1.0363864491844417</v>
      </c>
      <c r="I699" s="20">
        <v>0</v>
      </c>
      <c r="J699"/>
      <c r="K699"/>
      <c r="L699"/>
      <c r="M699"/>
      <c r="N699"/>
      <c r="O699"/>
      <c r="P699"/>
      <c r="Q699"/>
      <c r="R699"/>
      <c r="S699"/>
      <c r="T699"/>
      <c r="U699"/>
      <c r="V699"/>
      <c r="W699"/>
      <c r="X699"/>
      <c r="Y699"/>
      <c r="Z699"/>
      <c r="AA699"/>
      <c r="AB699"/>
      <c r="AC699"/>
      <c r="AD699"/>
      <c r="AE699"/>
      <c r="AF699"/>
      <c r="AG699"/>
      <c r="AH699"/>
      <c r="AI699"/>
    </row>
    <row r="700" spans="1:35" s="3" customFormat="1" ht="47.25" customHeight="1" x14ac:dyDescent="0.25">
      <c r="A700" s="18" t="s">
        <v>807</v>
      </c>
      <c r="B700" s="17" t="s">
        <v>808</v>
      </c>
      <c r="C700" s="20">
        <v>0</v>
      </c>
      <c r="D700" s="20">
        <v>0</v>
      </c>
      <c r="E700" s="20">
        <v>0</v>
      </c>
      <c r="F700" s="20">
        <v>0</v>
      </c>
      <c r="G700" s="20">
        <v>2810</v>
      </c>
      <c r="H700" s="20">
        <v>1.0363864491844417</v>
      </c>
      <c r="I700" s="20">
        <v>0</v>
      </c>
      <c r="J700"/>
      <c r="K700"/>
      <c r="L700"/>
      <c r="M700"/>
      <c r="N700"/>
      <c r="O700"/>
      <c r="P700"/>
      <c r="Q700"/>
      <c r="R700"/>
      <c r="S700"/>
      <c r="T700"/>
      <c r="U700"/>
      <c r="V700"/>
      <c r="W700"/>
      <c r="X700"/>
      <c r="Y700"/>
      <c r="Z700"/>
      <c r="AA700"/>
      <c r="AB700"/>
      <c r="AC700"/>
      <c r="AD700"/>
      <c r="AE700"/>
      <c r="AF700"/>
      <c r="AG700"/>
      <c r="AH700"/>
      <c r="AI700"/>
    </row>
    <row r="701" spans="1:35" s="3" customFormat="1" ht="63" customHeight="1" x14ac:dyDescent="0.25">
      <c r="A701" s="18" t="s">
        <v>809</v>
      </c>
      <c r="B701" s="17" t="s">
        <v>810</v>
      </c>
      <c r="C701" s="20">
        <v>300.79999999999995</v>
      </c>
      <c r="D701" s="20">
        <v>150.39999999999998</v>
      </c>
      <c r="E701" s="20">
        <v>0</v>
      </c>
      <c r="F701" s="20">
        <v>150.39999999999998</v>
      </c>
      <c r="G701" s="20">
        <v>1819</v>
      </c>
      <c r="H701" s="20">
        <v>1.0363864491844417</v>
      </c>
      <c r="I701" s="20">
        <v>283.53211744040146</v>
      </c>
      <c r="J701"/>
      <c r="K701"/>
      <c r="L701"/>
      <c r="M701"/>
      <c r="N701"/>
      <c r="O701"/>
      <c r="P701"/>
      <c r="Q701"/>
      <c r="R701"/>
      <c r="S701"/>
      <c r="T701"/>
      <c r="U701"/>
      <c r="V701"/>
      <c r="W701"/>
      <c r="X701"/>
      <c r="Y701"/>
      <c r="Z701"/>
      <c r="AA701"/>
      <c r="AB701"/>
      <c r="AC701"/>
      <c r="AD701"/>
      <c r="AE701"/>
      <c r="AF701"/>
      <c r="AG701"/>
      <c r="AH701"/>
      <c r="AI701"/>
    </row>
    <row r="702" spans="1:35" s="3" customFormat="1" ht="47.25" customHeight="1" x14ac:dyDescent="0.25">
      <c r="A702" s="18" t="s">
        <v>811</v>
      </c>
      <c r="B702" s="17" t="s">
        <v>812</v>
      </c>
      <c r="C702" s="20">
        <v>235</v>
      </c>
      <c r="D702" s="20">
        <v>235</v>
      </c>
      <c r="E702" s="20">
        <v>0</v>
      </c>
      <c r="F702" s="20">
        <v>1956</v>
      </c>
      <c r="G702" s="20">
        <v>1451</v>
      </c>
      <c r="H702" s="20">
        <v>1.0363864491844417</v>
      </c>
      <c r="I702" s="20">
        <v>2941.4264190715185</v>
      </c>
      <c r="J702"/>
      <c r="K702"/>
      <c r="L702"/>
      <c r="M702"/>
      <c r="N702"/>
      <c r="O702"/>
      <c r="P702"/>
      <c r="Q702"/>
      <c r="R702"/>
      <c r="S702"/>
      <c r="T702"/>
      <c r="U702"/>
      <c r="V702"/>
      <c r="W702"/>
      <c r="X702"/>
      <c r="Y702"/>
      <c r="Z702"/>
      <c r="AA702"/>
      <c r="AB702"/>
      <c r="AC702"/>
      <c r="AD702"/>
      <c r="AE702"/>
      <c r="AF702"/>
      <c r="AG702"/>
      <c r="AH702"/>
      <c r="AI702"/>
    </row>
    <row r="703" spans="1:35" s="3" customFormat="1" ht="63" customHeight="1" x14ac:dyDescent="0.25">
      <c r="A703" s="18" t="s">
        <v>813</v>
      </c>
      <c r="B703" s="17" t="s">
        <v>814</v>
      </c>
      <c r="C703" s="20">
        <v>0</v>
      </c>
      <c r="D703" s="20">
        <v>0</v>
      </c>
      <c r="E703" s="20">
        <v>0</v>
      </c>
      <c r="F703" s="20">
        <v>0</v>
      </c>
      <c r="G703" s="20">
        <v>10830</v>
      </c>
      <c r="H703" s="20">
        <v>1.0363864491844417</v>
      </c>
      <c r="I703" s="20">
        <v>0</v>
      </c>
      <c r="J703"/>
      <c r="K703"/>
      <c r="L703"/>
      <c r="M703"/>
      <c r="N703"/>
      <c r="O703"/>
      <c r="P703"/>
      <c r="Q703"/>
      <c r="R703"/>
      <c r="S703"/>
      <c r="T703"/>
      <c r="U703"/>
      <c r="V703"/>
      <c r="W703"/>
      <c r="X703"/>
      <c r="Y703"/>
      <c r="Z703"/>
      <c r="AA703"/>
      <c r="AB703"/>
      <c r="AC703"/>
      <c r="AD703"/>
      <c r="AE703"/>
      <c r="AF703"/>
      <c r="AG703"/>
      <c r="AH703"/>
      <c r="AI703"/>
    </row>
    <row r="704" spans="1:35" s="3" customFormat="1" ht="47.25" customHeight="1" x14ac:dyDescent="0.25">
      <c r="A704" s="18" t="s">
        <v>815</v>
      </c>
      <c r="B704" s="17" t="s">
        <v>816</v>
      </c>
      <c r="C704" s="20">
        <v>0</v>
      </c>
      <c r="D704" s="20">
        <v>0</v>
      </c>
      <c r="E704" s="20">
        <v>0</v>
      </c>
      <c r="F704" s="20">
        <v>0</v>
      </c>
      <c r="G704" s="20">
        <v>20229</v>
      </c>
      <c r="H704" s="20">
        <v>1.0363864491844417</v>
      </c>
      <c r="I704" s="20">
        <v>0</v>
      </c>
      <c r="J704"/>
      <c r="K704"/>
      <c r="L704"/>
      <c r="M704"/>
      <c r="N704"/>
      <c r="O704"/>
      <c r="P704"/>
      <c r="Q704"/>
      <c r="R704"/>
      <c r="S704"/>
      <c r="T704"/>
      <c r="U704"/>
      <c r="V704"/>
      <c r="W704"/>
      <c r="X704"/>
      <c r="Y704"/>
      <c r="Z704"/>
      <c r="AA704"/>
      <c r="AB704"/>
      <c r="AC704"/>
      <c r="AD704"/>
      <c r="AE704"/>
      <c r="AF704"/>
      <c r="AG704"/>
      <c r="AH704"/>
      <c r="AI704"/>
    </row>
    <row r="705" spans="1:35" s="3" customFormat="1" ht="31.5" customHeight="1" x14ac:dyDescent="0.25">
      <c r="A705" s="18" t="s">
        <v>817</v>
      </c>
      <c r="B705" s="17" t="s">
        <v>818</v>
      </c>
      <c r="C705" s="20">
        <v>0</v>
      </c>
      <c r="D705" s="20">
        <v>0</v>
      </c>
      <c r="E705" s="20">
        <v>0</v>
      </c>
      <c r="F705" s="20">
        <v>0</v>
      </c>
      <c r="G705" s="20">
        <v>7427</v>
      </c>
      <c r="H705" s="20">
        <v>1.0363864491844417</v>
      </c>
      <c r="I705" s="20">
        <v>0</v>
      </c>
      <c r="J705"/>
      <c r="K705"/>
      <c r="L705"/>
      <c r="M705"/>
      <c r="N705"/>
      <c r="O705"/>
      <c r="P705"/>
      <c r="Q705"/>
      <c r="R705"/>
      <c r="S705"/>
      <c r="T705"/>
      <c r="U705"/>
      <c r="V705"/>
      <c r="W705"/>
      <c r="X705"/>
      <c r="Y705"/>
      <c r="Z705"/>
      <c r="AA705"/>
      <c r="AB705"/>
      <c r="AC705"/>
      <c r="AD705"/>
      <c r="AE705"/>
      <c r="AF705"/>
      <c r="AG705"/>
      <c r="AH705"/>
      <c r="AI705"/>
    </row>
    <row r="706" spans="1:35" s="3" customFormat="1" ht="15.75" customHeight="1" x14ac:dyDescent="0.25">
      <c r="A706" s="18" t="s">
        <v>819</v>
      </c>
      <c r="B706" s="17" t="s">
        <v>820</v>
      </c>
      <c r="C706" s="20">
        <v>0</v>
      </c>
      <c r="D706" s="20">
        <v>0</v>
      </c>
      <c r="E706" s="20">
        <v>0</v>
      </c>
      <c r="F706" s="20">
        <v>0</v>
      </c>
      <c r="G706" s="20">
        <v>13873</v>
      </c>
      <c r="H706" s="20">
        <v>1.0363864491844417</v>
      </c>
      <c r="I706" s="20">
        <v>0</v>
      </c>
      <c r="J706"/>
      <c r="K706"/>
      <c r="L706"/>
      <c r="M706"/>
      <c r="N706"/>
      <c r="O706"/>
      <c r="P706"/>
      <c r="Q706"/>
      <c r="R706"/>
      <c r="S706"/>
      <c r="T706"/>
      <c r="U706"/>
      <c r="V706"/>
      <c r="W706"/>
      <c r="X706"/>
      <c r="Y706"/>
      <c r="Z706"/>
      <c r="AA706"/>
      <c r="AB706"/>
      <c r="AC706"/>
      <c r="AD706"/>
      <c r="AE706"/>
      <c r="AF706"/>
      <c r="AG706"/>
      <c r="AH706"/>
      <c r="AI706"/>
    </row>
    <row r="707" spans="1:35" s="3" customFormat="1" ht="47.25" customHeight="1" x14ac:dyDescent="0.25">
      <c r="A707" s="18" t="s">
        <v>821</v>
      </c>
      <c r="B707" s="17" t="s">
        <v>822</v>
      </c>
      <c r="C707" s="20">
        <v>0</v>
      </c>
      <c r="D707" s="20">
        <v>0</v>
      </c>
      <c r="E707" s="20">
        <v>0</v>
      </c>
      <c r="F707" s="20">
        <v>0</v>
      </c>
      <c r="G707" s="20">
        <v>6243</v>
      </c>
      <c r="H707" s="20">
        <v>1.0363864491844417</v>
      </c>
      <c r="I707" s="20">
        <v>0</v>
      </c>
      <c r="J707"/>
      <c r="K707"/>
      <c r="L707"/>
      <c r="M707"/>
      <c r="N707"/>
      <c r="O707"/>
      <c r="P707"/>
      <c r="Q707"/>
      <c r="R707"/>
      <c r="S707"/>
      <c r="T707"/>
      <c r="U707"/>
      <c r="V707"/>
      <c r="W707"/>
      <c r="X707"/>
      <c r="Y707"/>
      <c r="Z707"/>
      <c r="AA707"/>
      <c r="AB707"/>
      <c r="AC707"/>
      <c r="AD707"/>
      <c r="AE707"/>
      <c r="AF707"/>
      <c r="AG707"/>
      <c r="AH707"/>
      <c r="AI707"/>
    </row>
    <row r="708" spans="1:35" s="3" customFormat="1" ht="47.25" customHeight="1" x14ac:dyDescent="0.25">
      <c r="A708" s="18" t="s">
        <v>823</v>
      </c>
      <c r="B708" s="17" t="s">
        <v>824</v>
      </c>
      <c r="C708" s="20">
        <v>0</v>
      </c>
      <c r="D708" s="20">
        <v>0</v>
      </c>
      <c r="E708" s="20">
        <v>0</v>
      </c>
      <c r="F708" s="20">
        <v>0</v>
      </c>
      <c r="G708" s="20">
        <v>11662</v>
      </c>
      <c r="H708" s="20">
        <v>1.0363864491844417</v>
      </c>
      <c r="I708" s="20">
        <v>0</v>
      </c>
      <c r="J708"/>
      <c r="K708"/>
      <c r="L708"/>
      <c r="M708"/>
      <c r="N708"/>
      <c r="O708"/>
      <c r="P708"/>
      <c r="Q708"/>
      <c r="R708"/>
      <c r="S708"/>
      <c r="T708"/>
      <c r="U708"/>
      <c r="V708"/>
      <c r="W708"/>
      <c r="X708"/>
      <c r="Y708"/>
      <c r="Z708"/>
      <c r="AA708"/>
      <c r="AB708"/>
      <c r="AC708"/>
      <c r="AD708"/>
      <c r="AE708"/>
      <c r="AF708"/>
      <c r="AG708"/>
      <c r="AH708"/>
      <c r="AI708"/>
    </row>
    <row r="709" spans="1:35" s="3" customFormat="1" ht="63" customHeight="1" x14ac:dyDescent="0.25">
      <c r="A709" s="18" t="s">
        <v>825</v>
      </c>
      <c r="B709" s="17" t="s">
        <v>826</v>
      </c>
      <c r="C709" s="20">
        <v>94</v>
      </c>
      <c r="D709" s="20">
        <v>0</v>
      </c>
      <c r="E709" s="20">
        <v>0</v>
      </c>
      <c r="F709" s="20">
        <v>31.333333333333332</v>
      </c>
      <c r="G709" s="20">
        <v>4590</v>
      </c>
      <c r="H709" s="20">
        <v>1.0363864491844417</v>
      </c>
      <c r="I709" s="20">
        <v>149.05309912170642</v>
      </c>
      <c r="J709"/>
      <c r="K709"/>
      <c r="L709"/>
      <c r="M709"/>
      <c r="N709"/>
      <c r="O709"/>
      <c r="P709"/>
      <c r="Q709"/>
      <c r="R709"/>
      <c r="S709"/>
      <c r="T709"/>
      <c r="U709"/>
      <c r="V709"/>
      <c r="W709"/>
      <c r="X709"/>
      <c r="Y709"/>
      <c r="Z709"/>
      <c r="AA709"/>
      <c r="AB709"/>
      <c r="AC709"/>
      <c r="AD709"/>
      <c r="AE709"/>
      <c r="AF709"/>
      <c r="AG709"/>
      <c r="AH709"/>
      <c r="AI709"/>
    </row>
    <row r="710" spans="1:35" s="3" customFormat="1" ht="47.25" customHeight="1" x14ac:dyDescent="0.25">
      <c r="A710" s="18" t="s">
        <v>827</v>
      </c>
      <c r="B710" s="17" t="s">
        <v>828</v>
      </c>
      <c r="C710" s="20">
        <v>0</v>
      </c>
      <c r="D710" s="20">
        <v>0</v>
      </c>
      <c r="E710" s="20">
        <v>0</v>
      </c>
      <c r="F710" s="20">
        <v>0</v>
      </c>
      <c r="G710" s="20">
        <v>8573</v>
      </c>
      <c r="H710" s="20">
        <v>1.0363864491844417</v>
      </c>
      <c r="I710" s="20">
        <v>0</v>
      </c>
      <c r="J710"/>
      <c r="K710"/>
      <c r="L710"/>
      <c r="M710"/>
      <c r="N710"/>
      <c r="O710"/>
      <c r="P710"/>
      <c r="Q710"/>
      <c r="R710"/>
      <c r="S710"/>
      <c r="T710"/>
      <c r="U710"/>
      <c r="V710"/>
      <c r="W710"/>
      <c r="X710"/>
      <c r="Y710"/>
      <c r="Z710"/>
      <c r="AA710"/>
      <c r="AB710"/>
      <c r="AC710"/>
      <c r="AD710"/>
      <c r="AE710"/>
      <c r="AF710"/>
      <c r="AG710"/>
      <c r="AH710"/>
      <c r="AI710"/>
    </row>
    <row r="711" spans="1:35" s="3" customFormat="1" ht="63" customHeight="1" x14ac:dyDescent="0.25">
      <c r="A711" s="18" t="s">
        <v>829</v>
      </c>
      <c r="B711" s="17" t="s">
        <v>830</v>
      </c>
      <c r="C711" s="20">
        <v>0</v>
      </c>
      <c r="D711" s="20">
        <v>0</v>
      </c>
      <c r="E711" s="20">
        <v>0</v>
      </c>
      <c r="F711" s="20">
        <v>0</v>
      </c>
      <c r="G711" s="20">
        <v>2971</v>
      </c>
      <c r="H711" s="20">
        <v>1.0363864491844417</v>
      </c>
      <c r="I711" s="20">
        <v>0</v>
      </c>
      <c r="J711"/>
      <c r="K711"/>
      <c r="L711"/>
      <c r="M711"/>
      <c r="N711"/>
      <c r="O711"/>
      <c r="P711"/>
      <c r="Q711"/>
      <c r="R711"/>
      <c r="S711"/>
      <c r="T711"/>
      <c r="U711"/>
      <c r="V711"/>
      <c r="W711"/>
      <c r="X711"/>
      <c r="Y711"/>
      <c r="Z711"/>
      <c r="AA711"/>
      <c r="AB711"/>
      <c r="AC711"/>
      <c r="AD711"/>
      <c r="AE711"/>
      <c r="AF711"/>
      <c r="AG711"/>
      <c r="AH711"/>
      <c r="AI711"/>
    </row>
    <row r="712" spans="1:35" s="3" customFormat="1" ht="47.25" customHeight="1" x14ac:dyDescent="0.25">
      <c r="A712" s="18" t="s">
        <v>831</v>
      </c>
      <c r="B712" s="17" t="s">
        <v>832</v>
      </c>
      <c r="C712" s="20">
        <v>0</v>
      </c>
      <c r="D712" s="20">
        <v>0</v>
      </c>
      <c r="E712" s="20">
        <v>0</v>
      </c>
      <c r="F712" s="20">
        <v>0</v>
      </c>
      <c r="G712" s="20">
        <v>6633</v>
      </c>
      <c r="H712" s="20">
        <v>1.0363864491844417</v>
      </c>
      <c r="I712" s="20">
        <v>0</v>
      </c>
      <c r="J712"/>
      <c r="K712"/>
      <c r="L712"/>
      <c r="M712"/>
      <c r="N712"/>
      <c r="O712"/>
      <c r="P712"/>
      <c r="Q712"/>
      <c r="R712"/>
      <c r="S712"/>
      <c r="T712"/>
      <c r="U712"/>
      <c r="V712"/>
      <c r="W712"/>
      <c r="X712"/>
      <c r="Y712"/>
      <c r="Z712"/>
      <c r="AA712"/>
      <c r="AB712"/>
      <c r="AC712"/>
      <c r="AD712"/>
      <c r="AE712"/>
      <c r="AF712"/>
      <c r="AG712"/>
      <c r="AH712"/>
      <c r="AI712"/>
    </row>
    <row r="713" spans="1:35" s="3" customFormat="1" ht="63" customHeight="1" x14ac:dyDescent="0.25">
      <c r="A713" s="18" t="s">
        <v>833</v>
      </c>
      <c r="B713" s="17" t="s">
        <v>834</v>
      </c>
      <c r="C713" s="20">
        <v>0</v>
      </c>
      <c r="D713" s="20">
        <v>0</v>
      </c>
      <c r="E713" s="20">
        <v>0</v>
      </c>
      <c r="F713" s="20">
        <v>0</v>
      </c>
      <c r="G713" s="20">
        <v>2369</v>
      </c>
      <c r="H713" s="20">
        <v>1.0363864491844417</v>
      </c>
      <c r="I713" s="20">
        <v>0</v>
      </c>
      <c r="J713"/>
      <c r="K713"/>
      <c r="L713"/>
      <c r="M713"/>
      <c r="N713"/>
      <c r="O713"/>
      <c r="P713"/>
      <c r="Q713"/>
      <c r="R713"/>
      <c r="S713"/>
      <c r="T713"/>
      <c r="U713"/>
      <c r="V713"/>
      <c r="W713"/>
      <c r="X713"/>
      <c r="Y713"/>
      <c r="Z713"/>
      <c r="AA713"/>
      <c r="AB713"/>
      <c r="AC713"/>
      <c r="AD713"/>
      <c r="AE713"/>
      <c r="AF713"/>
      <c r="AG713"/>
      <c r="AH713"/>
      <c r="AI713"/>
    </row>
    <row r="714" spans="1:35" s="3" customFormat="1" ht="47.25" customHeight="1" x14ac:dyDescent="0.25">
      <c r="A714" s="18" t="s">
        <v>835</v>
      </c>
      <c r="B714" s="17" t="s">
        <v>836</v>
      </c>
      <c r="C714" s="20">
        <v>0</v>
      </c>
      <c r="D714" s="20">
        <v>0</v>
      </c>
      <c r="E714" s="20">
        <v>0</v>
      </c>
      <c r="F714" s="20">
        <v>0</v>
      </c>
      <c r="G714" s="20">
        <v>4541</v>
      </c>
      <c r="H714" s="20">
        <v>1.0363864491844417</v>
      </c>
      <c r="I714" s="20">
        <v>0</v>
      </c>
      <c r="J714"/>
      <c r="K714"/>
      <c r="L714"/>
      <c r="M714"/>
      <c r="N714"/>
      <c r="O714"/>
      <c r="P714"/>
      <c r="Q714"/>
      <c r="R714"/>
      <c r="S714"/>
      <c r="T714"/>
      <c r="U714"/>
      <c r="V714"/>
      <c r="W714"/>
      <c r="X714"/>
      <c r="Y714"/>
      <c r="Z714"/>
      <c r="AA714"/>
      <c r="AB714"/>
      <c r="AC714"/>
      <c r="AD714"/>
      <c r="AE714"/>
      <c r="AF714"/>
      <c r="AG714"/>
      <c r="AH714"/>
      <c r="AI714"/>
    </row>
    <row r="715" spans="1:35" s="3" customFormat="1" ht="63" customHeight="1" x14ac:dyDescent="0.25">
      <c r="A715" s="18" t="s">
        <v>837</v>
      </c>
      <c r="B715" s="17" t="s">
        <v>838</v>
      </c>
      <c r="C715" s="20">
        <v>0</v>
      </c>
      <c r="D715" s="20">
        <v>0</v>
      </c>
      <c r="E715" s="20">
        <v>0</v>
      </c>
      <c r="F715" s="20">
        <v>0</v>
      </c>
      <c r="G715" s="20">
        <v>1575</v>
      </c>
      <c r="H715" s="20">
        <v>1.0363864491844417</v>
      </c>
      <c r="I715" s="20">
        <v>0</v>
      </c>
      <c r="J715"/>
      <c r="K715"/>
      <c r="L715"/>
      <c r="M715"/>
      <c r="N715"/>
      <c r="O715"/>
      <c r="P715"/>
      <c r="Q715"/>
      <c r="R715"/>
      <c r="S715"/>
      <c r="T715"/>
      <c r="U715"/>
      <c r="V715"/>
      <c r="W715"/>
      <c r="X715"/>
      <c r="Y715"/>
      <c r="Z715"/>
      <c r="AA715"/>
      <c r="AB715"/>
      <c r="AC715"/>
      <c r="AD715"/>
      <c r="AE715"/>
      <c r="AF715"/>
      <c r="AG715"/>
      <c r="AH715"/>
      <c r="AI715"/>
    </row>
    <row r="716" spans="1:35" s="3" customFormat="1" ht="47.25" customHeight="1" x14ac:dyDescent="0.25">
      <c r="A716" s="18" t="s">
        <v>839</v>
      </c>
      <c r="B716" s="17" t="s">
        <v>840</v>
      </c>
      <c r="C716" s="20">
        <v>0</v>
      </c>
      <c r="D716" s="20">
        <v>0</v>
      </c>
      <c r="E716" s="20">
        <v>0</v>
      </c>
      <c r="F716" s="20">
        <v>0</v>
      </c>
      <c r="G716" s="20">
        <v>2941</v>
      </c>
      <c r="H716" s="20">
        <v>1.0363864491844417</v>
      </c>
      <c r="I716" s="20">
        <v>0</v>
      </c>
      <c r="J716"/>
      <c r="K716"/>
      <c r="L716"/>
      <c r="M716"/>
      <c r="N716"/>
      <c r="O716"/>
      <c r="P716"/>
      <c r="Q716"/>
      <c r="R716"/>
      <c r="S716"/>
      <c r="T716"/>
      <c r="U716"/>
      <c r="V716"/>
      <c r="W716"/>
      <c r="X716"/>
      <c r="Y716"/>
      <c r="Z716"/>
      <c r="AA716"/>
      <c r="AB716"/>
      <c r="AC716"/>
      <c r="AD716"/>
      <c r="AE716"/>
      <c r="AF716"/>
      <c r="AG716"/>
      <c r="AH716"/>
      <c r="AI716"/>
    </row>
    <row r="717" spans="1:35" s="3" customFormat="1" ht="63" customHeight="1" x14ac:dyDescent="0.25">
      <c r="A717" s="18" t="s">
        <v>841</v>
      </c>
      <c r="B717" s="17" t="s">
        <v>842</v>
      </c>
      <c r="C717" s="20">
        <v>0</v>
      </c>
      <c r="D717" s="20">
        <v>0</v>
      </c>
      <c r="E717" s="20">
        <v>0</v>
      </c>
      <c r="F717" s="20">
        <v>0</v>
      </c>
      <c r="G717" s="20">
        <v>1226</v>
      </c>
      <c r="H717" s="20">
        <v>1.0363864491844417</v>
      </c>
      <c r="I717" s="20">
        <v>0</v>
      </c>
      <c r="J717"/>
      <c r="K717"/>
      <c r="L717"/>
      <c r="M717"/>
      <c r="N717"/>
      <c r="O717"/>
      <c r="P717"/>
      <c r="Q717"/>
      <c r="R717"/>
      <c r="S717"/>
      <c r="T717"/>
      <c r="U717"/>
      <c r="V717"/>
      <c r="W717"/>
      <c r="X717"/>
      <c r="Y717"/>
      <c r="Z717"/>
      <c r="AA717"/>
      <c r="AB717"/>
      <c r="AC717"/>
      <c r="AD717"/>
      <c r="AE717"/>
      <c r="AF717"/>
      <c r="AG717"/>
      <c r="AH717"/>
      <c r="AI717"/>
    </row>
    <row r="718" spans="1:35" s="3" customFormat="1" ht="47.25" customHeight="1" x14ac:dyDescent="0.25">
      <c r="A718" s="18" t="s">
        <v>843</v>
      </c>
      <c r="B718" s="17" t="s">
        <v>844</v>
      </c>
      <c r="C718" s="20">
        <v>0</v>
      </c>
      <c r="D718" s="20">
        <v>0</v>
      </c>
      <c r="E718" s="20">
        <v>0</v>
      </c>
      <c r="F718" s="20">
        <v>0</v>
      </c>
      <c r="G718" s="20">
        <v>2291</v>
      </c>
      <c r="H718" s="20">
        <v>1.0363864491844417</v>
      </c>
      <c r="I718" s="20">
        <v>0</v>
      </c>
      <c r="J718"/>
      <c r="K718"/>
      <c r="L718"/>
      <c r="M718"/>
      <c r="N718"/>
      <c r="O718"/>
      <c r="P718"/>
      <c r="Q718"/>
      <c r="R718"/>
      <c r="S718"/>
      <c r="T718"/>
      <c r="U718"/>
      <c r="V718"/>
      <c r="W718"/>
      <c r="X718"/>
      <c r="Y718"/>
      <c r="Z718"/>
      <c r="AA718"/>
      <c r="AB718"/>
      <c r="AC718"/>
      <c r="AD718"/>
      <c r="AE718"/>
      <c r="AF718"/>
      <c r="AG718"/>
      <c r="AH718"/>
      <c r="AI718"/>
    </row>
    <row r="719" spans="1:35" s="3" customFormat="1" ht="63" customHeight="1" x14ac:dyDescent="0.25">
      <c r="A719" s="18" t="s">
        <v>845</v>
      </c>
      <c r="B719" s="17" t="s">
        <v>846</v>
      </c>
      <c r="C719" s="20">
        <v>0</v>
      </c>
      <c r="D719" s="20">
        <v>0</v>
      </c>
      <c r="E719" s="20">
        <v>0</v>
      </c>
      <c r="F719" s="20">
        <v>0</v>
      </c>
      <c r="G719" s="20">
        <v>1044</v>
      </c>
      <c r="H719" s="20">
        <v>1.0363864491844417</v>
      </c>
      <c r="I719" s="20">
        <v>0</v>
      </c>
      <c r="J719"/>
      <c r="K719"/>
      <c r="L719"/>
      <c r="M719"/>
      <c r="N719"/>
      <c r="O719"/>
      <c r="P719"/>
      <c r="Q719"/>
      <c r="R719"/>
      <c r="S719"/>
      <c r="T719"/>
      <c r="U719"/>
      <c r="V719"/>
      <c r="W719"/>
      <c r="X719"/>
      <c r="Y719"/>
      <c r="Z719"/>
      <c r="AA719"/>
      <c r="AB719"/>
      <c r="AC719"/>
      <c r="AD719"/>
      <c r="AE719"/>
      <c r="AF719"/>
      <c r="AG719"/>
      <c r="AH719"/>
      <c r="AI719"/>
    </row>
    <row r="720" spans="1:35" s="3" customFormat="1" ht="47.25" customHeight="1" x14ac:dyDescent="0.25">
      <c r="A720" s="18" t="s">
        <v>847</v>
      </c>
      <c r="B720" s="17" t="s">
        <v>848</v>
      </c>
      <c r="C720" s="20">
        <v>0</v>
      </c>
      <c r="D720" s="20">
        <v>0</v>
      </c>
      <c r="E720" s="20">
        <v>0</v>
      </c>
      <c r="F720" s="20">
        <v>0</v>
      </c>
      <c r="G720" s="20">
        <v>1950</v>
      </c>
      <c r="H720" s="20">
        <v>1.0363864491844417</v>
      </c>
      <c r="I720" s="20">
        <v>0</v>
      </c>
      <c r="J720"/>
      <c r="K720"/>
      <c r="L720"/>
      <c r="M720"/>
      <c r="N720"/>
      <c r="O720"/>
      <c r="P720"/>
      <c r="Q720"/>
      <c r="R720"/>
      <c r="S720"/>
      <c r="T720"/>
      <c r="U720"/>
      <c r="V720"/>
      <c r="W720"/>
      <c r="X720"/>
      <c r="Y720"/>
      <c r="Z720"/>
      <c r="AA720"/>
      <c r="AB720"/>
      <c r="AC720"/>
      <c r="AD720"/>
      <c r="AE720"/>
      <c r="AF720"/>
      <c r="AG720"/>
      <c r="AH720"/>
      <c r="AI720"/>
    </row>
    <row r="721" spans="1:35" s="3" customFormat="1" ht="63" customHeight="1" x14ac:dyDescent="0.25">
      <c r="A721" s="18" t="s">
        <v>849</v>
      </c>
      <c r="B721" s="17" t="s">
        <v>850</v>
      </c>
      <c r="C721" s="20">
        <v>0</v>
      </c>
      <c r="D721" s="20">
        <v>0</v>
      </c>
      <c r="E721" s="20">
        <v>0</v>
      </c>
      <c r="F721" s="20">
        <v>0</v>
      </c>
      <c r="G721" s="20">
        <v>12474</v>
      </c>
      <c r="H721" s="20">
        <v>1.0363864491844417</v>
      </c>
      <c r="I721" s="20">
        <v>0</v>
      </c>
      <c r="J721"/>
      <c r="K721"/>
      <c r="L721"/>
      <c r="M721"/>
      <c r="N721"/>
      <c r="O721"/>
      <c r="P721"/>
      <c r="Q721"/>
      <c r="R721"/>
      <c r="S721"/>
      <c r="T721"/>
      <c r="U721"/>
      <c r="V721"/>
      <c r="W721"/>
      <c r="X721"/>
      <c r="Y721"/>
      <c r="Z721"/>
      <c r="AA721"/>
      <c r="AB721"/>
      <c r="AC721"/>
      <c r="AD721"/>
      <c r="AE721"/>
      <c r="AF721"/>
      <c r="AG721"/>
      <c r="AH721"/>
      <c r="AI721"/>
    </row>
    <row r="722" spans="1:35" s="3" customFormat="1" ht="47.25" customHeight="1" x14ac:dyDescent="0.25">
      <c r="A722" s="18" t="s">
        <v>851</v>
      </c>
      <c r="B722" s="17" t="s">
        <v>852</v>
      </c>
      <c r="C722" s="20">
        <v>0</v>
      </c>
      <c r="D722" s="20">
        <v>0</v>
      </c>
      <c r="E722" s="20">
        <v>0</v>
      </c>
      <c r="F722" s="20">
        <v>0</v>
      </c>
      <c r="G722" s="20">
        <v>23299</v>
      </c>
      <c r="H722" s="20">
        <v>1.0363864491844417</v>
      </c>
      <c r="I722" s="20">
        <v>0</v>
      </c>
      <c r="J722"/>
      <c r="K722"/>
      <c r="L722"/>
      <c r="M722"/>
      <c r="N722"/>
      <c r="O722"/>
      <c r="P722"/>
      <c r="Q722"/>
      <c r="R722"/>
      <c r="S722"/>
      <c r="T722"/>
      <c r="U722"/>
      <c r="V722"/>
      <c r="W722"/>
      <c r="X722"/>
      <c r="Y722"/>
      <c r="Z722"/>
      <c r="AA722"/>
      <c r="AB722"/>
      <c r="AC722"/>
      <c r="AD722"/>
      <c r="AE722"/>
      <c r="AF722"/>
      <c r="AG722"/>
      <c r="AH722"/>
      <c r="AI722"/>
    </row>
    <row r="723" spans="1:35" s="3" customFormat="1" ht="15.75" customHeight="1" x14ac:dyDescent="0.25">
      <c r="A723" s="18" t="s">
        <v>853</v>
      </c>
      <c r="B723" s="17" t="s">
        <v>854</v>
      </c>
      <c r="C723" s="20">
        <v>0</v>
      </c>
      <c r="D723" s="20">
        <v>0</v>
      </c>
      <c r="E723" s="20">
        <v>0</v>
      </c>
      <c r="F723" s="20">
        <v>0</v>
      </c>
      <c r="G723" s="20">
        <v>7842</v>
      </c>
      <c r="H723" s="20">
        <v>1.0363864491844417</v>
      </c>
      <c r="I723" s="20">
        <v>0</v>
      </c>
      <c r="J723"/>
      <c r="K723"/>
      <c r="L723"/>
      <c r="M723"/>
      <c r="N723"/>
      <c r="O723"/>
      <c r="P723"/>
      <c r="Q723"/>
      <c r="R723"/>
      <c r="S723"/>
      <c r="T723"/>
      <c r="U723"/>
      <c r="V723"/>
      <c r="W723"/>
      <c r="X723"/>
      <c r="Y723"/>
      <c r="Z723"/>
      <c r="AA723"/>
      <c r="AB723"/>
      <c r="AC723"/>
      <c r="AD723"/>
      <c r="AE723"/>
      <c r="AF723"/>
      <c r="AG723"/>
      <c r="AH723"/>
      <c r="AI723"/>
    </row>
    <row r="724" spans="1:35" s="3" customFormat="1" ht="47.25" customHeight="1" x14ac:dyDescent="0.25">
      <c r="A724" s="18" t="s">
        <v>855</v>
      </c>
      <c r="B724" s="17" t="s">
        <v>856</v>
      </c>
      <c r="C724" s="20">
        <v>0</v>
      </c>
      <c r="D724" s="20">
        <v>0</v>
      </c>
      <c r="E724" s="20">
        <v>0</v>
      </c>
      <c r="F724" s="20">
        <v>0</v>
      </c>
      <c r="G724" s="20">
        <v>19882</v>
      </c>
      <c r="H724" s="20">
        <v>1.0363864491844417</v>
      </c>
      <c r="I724" s="20">
        <v>0</v>
      </c>
      <c r="J724"/>
      <c r="K724"/>
      <c r="L724"/>
      <c r="M724"/>
      <c r="N724"/>
      <c r="O724"/>
      <c r="P724"/>
      <c r="Q724"/>
      <c r="R724"/>
      <c r="S724"/>
      <c r="T724"/>
      <c r="U724"/>
      <c r="V724"/>
      <c r="W724"/>
      <c r="X724"/>
      <c r="Y724"/>
      <c r="Z724"/>
      <c r="AA724"/>
      <c r="AB724"/>
      <c r="AC724"/>
      <c r="AD724"/>
      <c r="AE724"/>
      <c r="AF724"/>
      <c r="AG724"/>
      <c r="AH724"/>
      <c r="AI724"/>
    </row>
    <row r="725" spans="1:35" s="3" customFormat="1" ht="47.25" customHeight="1" x14ac:dyDescent="0.25">
      <c r="A725" s="18" t="s">
        <v>857</v>
      </c>
      <c r="B725" s="17" t="s">
        <v>858</v>
      </c>
      <c r="C725" s="20">
        <v>0</v>
      </c>
      <c r="D725" s="20">
        <v>0</v>
      </c>
      <c r="E725" s="20">
        <v>0</v>
      </c>
      <c r="F725" s="20">
        <v>0</v>
      </c>
      <c r="G725" s="20">
        <v>5212</v>
      </c>
      <c r="H725" s="20">
        <v>1.0363864491844417</v>
      </c>
      <c r="I725" s="20">
        <v>0</v>
      </c>
      <c r="J725"/>
      <c r="K725"/>
      <c r="L725"/>
      <c r="M725"/>
      <c r="N725"/>
      <c r="O725"/>
      <c r="P725"/>
      <c r="Q725"/>
      <c r="R725"/>
      <c r="S725"/>
      <c r="T725"/>
      <c r="U725"/>
      <c r="V725"/>
      <c r="W725"/>
      <c r="X725"/>
      <c r="Y725"/>
      <c r="Z725"/>
      <c r="AA725"/>
      <c r="AB725"/>
      <c r="AC725"/>
      <c r="AD725"/>
      <c r="AE725"/>
      <c r="AF725"/>
      <c r="AG725"/>
      <c r="AH725"/>
      <c r="AI725"/>
    </row>
    <row r="726" spans="1:35" s="3" customFormat="1" ht="63" customHeight="1" x14ac:dyDescent="0.25">
      <c r="A726" s="18" t="s">
        <v>859</v>
      </c>
      <c r="B726" s="17" t="s">
        <v>860</v>
      </c>
      <c r="C726" s="20">
        <v>0</v>
      </c>
      <c r="D726" s="20">
        <v>0</v>
      </c>
      <c r="E726" s="20">
        <v>0</v>
      </c>
      <c r="F726" s="20">
        <v>0</v>
      </c>
      <c r="G726" s="20">
        <v>13215</v>
      </c>
      <c r="H726" s="20">
        <v>1.0363864491844417</v>
      </c>
      <c r="I726" s="20">
        <v>0</v>
      </c>
      <c r="J726"/>
      <c r="K726"/>
      <c r="L726"/>
      <c r="M726"/>
      <c r="N726"/>
      <c r="O726"/>
      <c r="P726"/>
      <c r="Q726"/>
      <c r="R726"/>
      <c r="S726"/>
      <c r="T726"/>
      <c r="U726"/>
      <c r="V726"/>
      <c r="W726"/>
      <c r="X726"/>
      <c r="Y726"/>
      <c r="Z726"/>
      <c r="AA726"/>
      <c r="AB726"/>
      <c r="AC726"/>
      <c r="AD726"/>
      <c r="AE726"/>
      <c r="AF726"/>
      <c r="AG726"/>
      <c r="AH726"/>
      <c r="AI726"/>
    </row>
    <row r="727" spans="1:35" s="3" customFormat="1" ht="47.25" customHeight="1" x14ac:dyDescent="0.25">
      <c r="A727" s="18" t="s">
        <v>861</v>
      </c>
      <c r="B727" s="17" t="s">
        <v>862</v>
      </c>
      <c r="C727" s="20">
        <v>0</v>
      </c>
      <c r="D727" s="20">
        <v>0</v>
      </c>
      <c r="E727" s="20">
        <v>0</v>
      </c>
      <c r="F727" s="20">
        <v>0</v>
      </c>
      <c r="G727" s="20">
        <v>4540</v>
      </c>
      <c r="H727" s="20">
        <v>1.0363864491844417</v>
      </c>
      <c r="I727" s="20">
        <v>0</v>
      </c>
      <c r="J727"/>
      <c r="K727"/>
      <c r="L727"/>
      <c r="M727"/>
      <c r="N727"/>
      <c r="O727"/>
      <c r="P727"/>
      <c r="Q727"/>
      <c r="R727"/>
      <c r="S727"/>
      <c r="T727"/>
      <c r="U727"/>
      <c r="V727"/>
      <c r="W727"/>
      <c r="X727"/>
      <c r="Y727"/>
      <c r="Z727"/>
      <c r="AA727"/>
      <c r="AB727"/>
      <c r="AC727"/>
      <c r="AD727"/>
      <c r="AE727"/>
      <c r="AF727"/>
      <c r="AG727"/>
      <c r="AH727"/>
      <c r="AI727"/>
    </row>
    <row r="728" spans="1:35" s="3" customFormat="1" ht="63" customHeight="1" x14ac:dyDescent="0.25">
      <c r="A728" s="18" t="s">
        <v>863</v>
      </c>
      <c r="B728" s="17" t="s">
        <v>864</v>
      </c>
      <c r="C728" s="20">
        <v>0</v>
      </c>
      <c r="D728" s="20">
        <v>0</v>
      </c>
      <c r="E728" s="20">
        <v>0</v>
      </c>
      <c r="F728" s="20">
        <v>0</v>
      </c>
      <c r="G728" s="20">
        <v>8480</v>
      </c>
      <c r="H728" s="20">
        <v>1.0363864491844417</v>
      </c>
      <c r="I728" s="20">
        <v>0</v>
      </c>
      <c r="J728"/>
      <c r="K728"/>
      <c r="L728"/>
      <c r="M728"/>
      <c r="N728"/>
      <c r="O728"/>
      <c r="P728"/>
      <c r="Q728"/>
      <c r="R728"/>
      <c r="S728"/>
      <c r="T728"/>
      <c r="U728"/>
      <c r="V728"/>
      <c r="W728"/>
      <c r="X728"/>
      <c r="Y728"/>
      <c r="Z728"/>
      <c r="AA728"/>
      <c r="AB728"/>
      <c r="AC728"/>
      <c r="AD728"/>
      <c r="AE728"/>
      <c r="AF728"/>
      <c r="AG728"/>
      <c r="AH728"/>
      <c r="AI728"/>
    </row>
    <row r="729" spans="1:35" s="3" customFormat="1" ht="47.25" customHeight="1" x14ac:dyDescent="0.25">
      <c r="A729" s="18" t="s">
        <v>865</v>
      </c>
      <c r="B729" s="17" t="s">
        <v>866</v>
      </c>
      <c r="C729" s="20">
        <v>0</v>
      </c>
      <c r="D729" s="20">
        <v>0</v>
      </c>
      <c r="E729" s="20">
        <v>0</v>
      </c>
      <c r="F729" s="20">
        <v>0</v>
      </c>
      <c r="G729" s="20">
        <v>3762</v>
      </c>
      <c r="H729" s="20">
        <v>1.0363864491844417</v>
      </c>
      <c r="I729" s="20">
        <v>0</v>
      </c>
      <c r="J729"/>
      <c r="K729"/>
      <c r="L729"/>
      <c r="M729"/>
      <c r="N729"/>
      <c r="O729"/>
      <c r="P729"/>
      <c r="Q729"/>
      <c r="R729"/>
      <c r="S729"/>
      <c r="T729"/>
      <c r="U729"/>
      <c r="V729"/>
      <c r="W729"/>
      <c r="X729"/>
      <c r="Y729"/>
      <c r="Z729"/>
      <c r="AA729"/>
      <c r="AB729"/>
      <c r="AC729"/>
      <c r="AD729"/>
      <c r="AE729"/>
      <c r="AF729"/>
      <c r="AG729"/>
      <c r="AH729"/>
      <c r="AI729"/>
    </row>
    <row r="730" spans="1:35" s="3" customFormat="1" ht="63" customHeight="1" x14ac:dyDescent="0.25">
      <c r="A730" s="18" t="s">
        <v>867</v>
      </c>
      <c r="B730" s="17" t="s">
        <v>868</v>
      </c>
      <c r="C730" s="20">
        <v>0</v>
      </c>
      <c r="D730" s="20">
        <v>0</v>
      </c>
      <c r="E730" s="20">
        <v>0</v>
      </c>
      <c r="F730" s="20">
        <v>0</v>
      </c>
      <c r="G730" s="20">
        <v>7027</v>
      </c>
      <c r="H730" s="20">
        <v>1.0363864491844417</v>
      </c>
      <c r="I730" s="20">
        <v>0</v>
      </c>
      <c r="J730"/>
      <c r="K730"/>
      <c r="L730"/>
      <c r="M730"/>
      <c r="N730"/>
      <c r="O730"/>
      <c r="P730"/>
      <c r="Q730"/>
      <c r="R730"/>
      <c r="S730"/>
      <c r="T730"/>
      <c r="U730"/>
      <c r="V730"/>
      <c r="W730"/>
      <c r="X730"/>
      <c r="Y730"/>
      <c r="Z730"/>
      <c r="AA730"/>
      <c r="AB730"/>
      <c r="AC730"/>
      <c r="AD730"/>
      <c r="AE730"/>
      <c r="AF730"/>
      <c r="AG730"/>
      <c r="AH730"/>
      <c r="AI730"/>
    </row>
    <row r="731" spans="1:35" s="3" customFormat="1" ht="47.25" customHeight="1" x14ac:dyDescent="0.25">
      <c r="A731" s="18" t="s">
        <v>869</v>
      </c>
      <c r="B731" s="17" t="s">
        <v>47</v>
      </c>
      <c r="C731" s="20">
        <v>1593.3</v>
      </c>
      <c r="D731" s="20">
        <v>2149.7800000000002</v>
      </c>
      <c r="E731" s="20">
        <v>1934.52</v>
      </c>
      <c r="F731" s="20">
        <v>1892.5333333333335</v>
      </c>
      <c r="G731" s="20" t="s">
        <v>15</v>
      </c>
      <c r="H731" s="20" t="s">
        <v>15</v>
      </c>
      <c r="I731" s="20">
        <v>5058.4358078962778</v>
      </c>
      <c r="J731"/>
      <c r="K731"/>
      <c r="L731"/>
      <c r="M731"/>
      <c r="N731"/>
      <c r="O731"/>
      <c r="P731"/>
      <c r="Q731"/>
      <c r="R731"/>
      <c r="S731"/>
      <c r="T731"/>
      <c r="U731"/>
      <c r="V731"/>
      <c r="W731"/>
      <c r="X731"/>
      <c r="Y731"/>
      <c r="Z731"/>
      <c r="AA731"/>
      <c r="AB731"/>
      <c r="AC731"/>
      <c r="AD731"/>
      <c r="AE731"/>
      <c r="AF731"/>
      <c r="AG731"/>
      <c r="AH731"/>
      <c r="AI731"/>
    </row>
    <row r="732" spans="1:35" s="3" customFormat="1" ht="63" customHeight="1" x14ac:dyDescent="0.25">
      <c r="A732" s="18" t="s">
        <v>870</v>
      </c>
      <c r="B732" s="17" t="s">
        <v>794</v>
      </c>
      <c r="C732" s="20">
        <v>23.5</v>
      </c>
      <c r="D732" s="20">
        <v>70.5</v>
      </c>
      <c r="E732" s="20">
        <v>23.5</v>
      </c>
      <c r="F732" s="20">
        <v>39.166666666666664</v>
      </c>
      <c r="G732" s="20">
        <v>3490</v>
      </c>
      <c r="H732" s="20">
        <v>1.0363864491844417</v>
      </c>
      <c r="I732" s="20">
        <v>141.66539104976997</v>
      </c>
      <c r="J732"/>
      <c r="K732"/>
      <c r="L732"/>
      <c r="M732"/>
      <c r="N732"/>
      <c r="O732"/>
      <c r="P732"/>
      <c r="Q732"/>
      <c r="R732"/>
      <c r="S732"/>
      <c r="T732"/>
      <c r="U732"/>
      <c r="V732"/>
      <c r="W732"/>
      <c r="X732"/>
      <c r="Y732"/>
      <c r="Z732"/>
      <c r="AA732"/>
      <c r="AB732"/>
      <c r="AC732"/>
      <c r="AD732"/>
      <c r="AE732"/>
      <c r="AF732"/>
      <c r="AG732"/>
      <c r="AH732"/>
      <c r="AI732"/>
    </row>
    <row r="733" spans="1:35" s="3" customFormat="1" ht="47.25" customHeight="1" x14ac:dyDescent="0.25">
      <c r="A733" s="18" t="s">
        <v>871</v>
      </c>
      <c r="B733" s="17" t="s">
        <v>796</v>
      </c>
      <c r="C733" s="20">
        <v>0</v>
      </c>
      <c r="D733" s="20">
        <v>0</v>
      </c>
      <c r="E733" s="20">
        <v>37.6</v>
      </c>
      <c r="F733" s="20">
        <v>12.533333333333333</v>
      </c>
      <c r="G733" s="20">
        <v>2639</v>
      </c>
      <c r="H733" s="20">
        <v>1.0363864491844417</v>
      </c>
      <c r="I733" s="20">
        <v>34.278965453785027</v>
      </c>
      <c r="J733"/>
      <c r="K733"/>
      <c r="L733"/>
      <c r="M733"/>
      <c r="N733"/>
      <c r="O733"/>
      <c r="P733"/>
      <c r="Q733"/>
      <c r="R733"/>
      <c r="S733"/>
      <c r="T733"/>
      <c r="U733"/>
      <c r="V733"/>
      <c r="W733"/>
      <c r="X733"/>
      <c r="Y733"/>
      <c r="Z733"/>
      <c r="AA733"/>
      <c r="AB733"/>
      <c r="AC733"/>
      <c r="AD733"/>
      <c r="AE733"/>
      <c r="AF733"/>
      <c r="AG733"/>
      <c r="AH733"/>
      <c r="AI733"/>
    </row>
    <row r="734" spans="1:35" s="3" customFormat="1" ht="63" customHeight="1" x14ac:dyDescent="0.25">
      <c r="A734" s="18" t="s">
        <v>872</v>
      </c>
      <c r="B734" s="17" t="s">
        <v>798</v>
      </c>
      <c r="C734" s="20">
        <v>118.44</v>
      </c>
      <c r="D734" s="20">
        <v>118.44</v>
      </c>
      <c r="E734" s="20">
        <v>118.43999999999998</v>
      </c>
      <c r="F734" s="20">
        <v>118.44</v>
      </c>
      <c r="G734" s="20">
        <v>2378</v>
      </c>
      <c r="H734" s="20">
        <v>1.0363864491844417</v>
      </c>
      <c r="I734" s="20">
        <v>291.89857505646171</v>
      </c>
      <c r="J734"/>
      <c r="K734"/>
      <c r="L734"/>
      <c r="M734"/>
      <c r="N734"/>
      <c r="O734"/>
      <c r="P734"/>
      <c r="Q734"/>
      <c r="R734"/>
      <c r="S734"/>
      <c r="T734"/>
      <c r="U734"/>
      <c r="V734"/>
      <c r="W734"/>
      <c r="X734"/>
      <c r="Y734"/>
      <c r="Z734"/>
      <c r="AA734"/>
      <c r="AB734"/>
      <c r="AC734"/>
      <c r="AD734"/>
      <c r="AE734"/>
      <c r="AF734"/>
      <c r="AG734"/>
      <c r="AH734"/>
      <c r="AI734"/>
    </row>
    <row r="735" spans="1:35" s="3" customFormat="1" ht="47.25" customHeight="1" x14ac:dyDescent="0.25">
      <c r="A735" s="18" t="s">
        <v>873</v>
      </c>
      <c r="B735" s="17" t="s">
        <v>800</v>
      </c>
      <c r="C735" s="20">
        <v>94</v>
      </c>
      <c r="D735" s="20">
        <v>94</v>
      </c>
      <c r="E735" s="20">
        <v>94</v>
      </c>
      <c r="F735" s="20">
        <v>94</v>
      </c>
      <c r="G735" s="20">
        <v>2004</v>
      </c>
      <c r="H735" s="20">
        <v>1.0363864491844417</v>
      </c>
      <c r="I735" s="20">
        <v>195.23033375156839</v>
      </c>
      <c r="J735"/>
      <c r="K735"/>
      <c r="L735"/>
      <c r="M735"/>
      <c r="N735"/>
      <c r="O735"/>
      <c r="P735"/>
      <c r="Q735"/>
      <c r="R735"/>
      <c r="S735"/>
      <c r="T735"/>
      <c r="U735"/>
      <c r="V735"/>
      <c r="W735"/>
      <c r="X735"/>
      <c r="Y735"/>
      <c r="Z735"/>
      <c r="AA735"/>
      <c r="AB735"/>
      <c r="AC735"/>
      <c r="AD735"/>
      <c r="AE735"/>
      <c r="AF735"/>
      <c r="AG735"/>
      <c r="AH735"/>
      <c r="AI735"/>
    </row>
    <row r="736" spans="1:35" s="3" customFormat="1" ht="63" customHeight="1" x14ac:dyDescent="0.25">
      <c r="A736" s="18" t="s">
        <v>874</v>
      </c>
      <c r="B736" s="17" t="s">
        <v>802</v>
      </c>
      <c r="C736" s="20">
        <v>70.5</v>
      </c>
      <c r="D736" s="20">
        <v>94</v>
      </c>
      <c r="E736" s="20">
        <v>0</v>
      </c>
      <c r="F736" s="20">
        <v>54.833333333333336</v>
      </c>
      <c r="G736" s="20">
        <v>4035</v>
      </c>
      <c r="H736" s="20">
        <v>1.0363864491844417</v>
      </c>
      <c r="I736" s="20">
        <v>229.30309284818068</v>
      </c>
      <c r="J736"/>
      <c r="K736"/>
      <c r="L736"/>
      <c r="M736"/>
      <c r="N736"/>
      <c r="O736"/>
      <c r="P736"/>
      <c r="Q736"/>
      <c r="R736"/>
      <c r="S736"/>
      <c r="T736"/>
      <c r="U736"/>
      <c r="V736"/>
      <c r="W736"/>
      <c r="X736"/>
      <c r="Y736"/>
      <c r="Z736"/>
      <c r="AA736"/>
      <c r="AB736"/>
      <c r="AC736"/>
      <c r="AD736"/>
      <c r="AE736"/>
      <c r="AF736"/>
      <c r="AG736"/>
      <c r="AH736"/>
      <c r="AI736"/>
    </row>
    <row r="737" spans="1:35" s="3" customFormat="1" ht="63" customHeight="1" x14ac:dyDescent="0.25">
      <c r="A737" s="18" t="s">
        <v>875</v>
      </c>
      <c r="B737" s="17" t="s">
        <v>804</v>
      </c>
      <c r="C737" s="20">
        <v>150.4</v>
      </c>
      <c r="D737" s="20">
        <v>37.599999999999994</v>
      </c>
      <c r="E737" s="20">
        <v>37.6</v>
      </c>
      <c r="F737" s="20">
        <v>75.2</v>
      </c>
      <c r="G737" s="20">
        <v>2926</v>
      </c>
      <c r="H737" s="20">
        <v>1.0363864491844417</v>
      </c>
      <c r="I737" s="20">
        <v>228.04149962358846</v>
      </c>
      <c r="J737"/>
      <c r="K737"/>
      <c r="L737"/>
      <c r="M737"/>
      <c r="N737"/>
      <c r="O737"/>
      <c r="P737"/>
      <c r="Q737"/>
      <c r="R737"/>
      <c r="S737"/>
      <c r="T737"/>
      <c r="U737"/>
      <c r="V737"/>
      <c r="W737"/>
      <c r="X737"/>
      <c r="Y737"/>
      <c r="Z737"/>
      <c r="AA737"/>
      <c r="AB737"/>
      <c r="AC737"/>
      <c r="AD737"/>
      <c r="AE737"/>
      <c r="AF737"/>
      <c r="AG737"/>
      <c r="AH737"/>
      <c r="AI737"/>
    </row>
    <row r="738" spans="1:35" s="3" customFormat="1" ht="63" customHeight="1" x14ac:dyDescent="0.25">
      <c r="A738" s="18" t="s">
        <v>876</v>
      </c>
      <c r="B738" s="17" t="s">
        <v>806</v>
      </c>
      <c r="C738" s="20">
        <v>177.66</v>
      </c>
      <c r="D738" s="20">
        <v>118.44</v>
      </c>
      <c r="E738" s="20">
        <v>532.9799999999999</v>
      </c>
      <c r="F738" s="20">
        <v>276.35999999999996</v>
      </c>
      <c r="G738" s="20">
        <v>2749</v>
      </c>
      <c r="H738" s="20">
        <v>1.0363864491844417</v>
      </c>
      <c r="I738" s="20">
        <v>787.3569217565871</v>
      </c>
      <c r="J738"/>
      <c r="K738"/>
      <c r="L738"/>
      <c r="M738"/>
      <c r="N738"/>
      <c r="O738"/>
      <c r="P738"/>
      <c r="Q738"/>
      <c r="R738"/>
      <c r="S738"/>
      <c r="T738"/>
      <c r="U738"/>
      <c r="V738"/>
      <c r="W738"/>
      <c r="X738"/>
      <c r="Y738"/>
      <c r="Z738"/>
      <c r="AA738"/>
      <c r="AB738"/>
      <c r="AC738"/>
      <c r="AD738"/>
      <c r="AE738"/>
      <c r="AF738"/>
      <c r="AG738"/>
      <c r="AH738"/>
      <c r="AI738"/>
    </row>
    <row r="739" spans="1:35" s="3" customFormat="1" ht="63" customHeight="1" x14ac:dyDescent="0.25">
      <c r="A739" s="18" t="s">
        <v>877</v>
      </c>
      <c r="B739" s="17" t="s">
        <v>808</v>
      </c>
      <c r="C739" s="20">
        <v>188</v>
      </c>
      <c r="D739" s="20">
        <v>282</v>
      </c>
      <c r="E739" s="20">
        <v>376</v>
      </c>
      <c r="F739" s="20">
        <v>282</v>
      </c>
      <c r="G739" s="20">
        <v>2316</v>
      </c>
      <c r="H739" s="20">
        <v>1.0363864491844417</v>
      </c>
      <c r="I739" s="20">
        <v>676.87642659974904</v>
      </c>
      <c r="J739"/>
      <c r="K739"/>
      <c r="L739"/>
      <c r="M739"/>
      <c r="N739"/>
      <c r="O739"/>
      <c r="P739"/>
      <c r="Q739"/>
      <c r="R739"/>
      <c r="S739"/>
      <c r="T739"/>
      <c r="U739"/>
      <c r="V739"/>
      <c r="W739"/>
      <c r="X739"/>
      <c r="Y739"/>
      <c r="Z739"/>
      <c r="AA739"/>
      <c r="AB739"/>
      <c r="AC739"/>
      <c r="AD739"/>
      <c r="AE739"/>
      <c r="AF739"/>
      <c r="AG739"/>
      <c r="AH739"/>
      <c r="AI739"/>
    </row>
    <row r="740" spans="1:35" s="3" customFormat="1" ht="47.25" customHeight="1" x14ac:dyDescent="0.25">
      <c r="A740" s="18" t="s">
        <v>878</v>
      </c>
      <c r="B740" s="17" t="s">
        <v>810</v>
      </c>
      <c r="C740" s="20">
        <v>300.79999999999995</v>
      </c>
      <c r="D740" s="20">
        <v>150.39999999999998</v>
      </c>
      <c r="E740" s="20">
        <v>150.4</v>
      </c>
      <c r="F740" s="20">
        <v>200.5333333333333</v>
      </c>
      <c r="G740" s="20">
        <v>1499</v>
      </c>
      <c r="H740" s="20">
        <v>1.0363864491844417</v>
      </c>
      <c r="I740" s="20">
        <v>311.5372138854035</v>
      </c>
      <c r="J740"/>
      <c r="K740"/>
      <c r="L740"/>
      <c r="M740"/>
      <c r="N740"/>
      <c r="O740"/>
      <c r="P740"/>
      <c r="Q740"/>
      <c r="R740"/>
      <c r="S740"/>
      <c r="T740"/>
      <c r="U740"/>
      <c r="V740"/>
      <c r="W740"/>
      <c r="X740"/>
      <c r="Y740"/>
      <c r="Z740"/>
      <c r="AA740"/>
      <c r="AB740"/>
      <c r="AC740"/>
      <c r="AD740"/>
      <c r="AE740"/>
      <c r="AF740"/>
      <c r="AG740"/>
      <c r="AH740"/>
      <c r="AI740"/>
    </row>
    <row r="741" spans="1:35" s="3" customFormat="1" ht="15.75" customHeight="1" x14ac:dyDescent="0.25">
      <c r="A741" s="18" t="s">
        <v>879</v>
      </c>
      <c r="B741" s="17" t="s">
        <v>812</v>
      </c>
      <c r="C741" s="20">
        <v>470</v>
      </c>
      <c r="D741" s="20">
        <v>235</v>
      </c>
      <c r="E741" s="20">
        <v>0</v>
      </c>
      <c r="F741" s="20">
        <v>235</v>
      </c>
      <c r="G741" s="20">
        <v>1196</v>
      </c>
      <c r="H741" s="20">
        <v>1.0363864491844417</v>
      </c>
      <c r="I741" s="20">
        <v>291.2867754077792</v>
      </c>
      <c r="J741"/>
      <c r="K741"/>
      <c r="L741"/>
      <c r="M741"/>
      <c r="N741"/>
      <c r="O741"/>
      <c r="P741"/>
      <c r="Q741"/>
      <c r="R741"/>
      <c r="S741"/>
      <c r="T741"/>
      <c r="U741"/>
      <c r="V741"/>
      <c r="W741"/>
      <c r="X741"/>
      <c r="Y741"/>
      <c r="Z741"/>
      <c r="AA741"/>
      <c r="AB741"/>
      <c r="AC741"/>
      <c r="AD741"/>
      <c r="AE741"/>
      <c r="AF741"/>
      <c r="AG741"/>
      <c r="AH741"/>
      <c r="AI741"/>
    </row>
    <row r="742" spans="1:35" s="3" customFormat="1" ht="15.75" customHeight="1" x14ac:dyDescent="0.25">
      <c r="A742" s="18" t="s">
        <v>880</v>
      </c>
      <c r="B742" s="17" t="s">
        <v>814</v>
      </c>
      <c r="C742" s="20">
        <v>0</v>
      </c>
      <c r="D742" s="20">
        <v>0</v>
      </c>
      <c r="E742" s="20">
        <v>0</v>
      </c>
      <c r="F742" s="20">
        <v>0</v>
      </c>
      <c r="G742" s="20">
        <v>8926</v>
      </c>
      <c r="H742" s="20">
        <v>1.0363864491844417</v>
      </c>
      <c r="I742" s="20">
        <v>0</v>
      </c>
      <c r="J742"/>
      <c r="K742"/>
      <c r="L742"/>
      <c r="M742"/>
      <c r="N742"/>
      <c r="O742"/>
      <c r="P742"/>
      <c r="Q742"/>
      <c r="R742"/>
      <c r="S742"/>
      <c r="T742"/>
      <c r="U742"/>
      <c r="V742"/>
      <c r="W742"/>
      <c r="X742"/>
      <c r="Y742"/>
      <c r="Z742"/>
      <c r="AA742"/>
      <c r="AB742"/>
      <c r="AC742"/>
      <c r="AD742"/>
      <c r="AE742"/>
      <c r="AF742"/>
      <c r="AG742"/>
      <c r="AH742"/>
      <c r="AI742"/>
    </row>
    <row r="743" spans="1:35" s="3" customFormat="1" ht="15.75" customHeight="1" x14ac:dyDescent="0.25">
      <c r="A743" s="18" t="s">
        <v>881</v>
      </c>
      <c r="B743" s="17" t="s">
        <v>816</v>
      </c>
      <c r="C743" s="20">
        <v>0</v>
      </c>
      <c r="D743" s="20">
        <v>0</v>
      </c>
      <c r="E743" s="20">
        <v>0</v>
      </c>
      <c r="F743" s="20">
        <v>0</v>
      </c>
      <c r="G743" s="20">
        <v>16674</v>
      </c>
      <c r="H743" s="20">
        <v>1.0363864491844417</v>
      </c>
      <c r="I743" s="20">
        <v>0</v>
      </c>
      <c r="J743"/>
      <c r="K743"/>
      <c r="L743"/>
      <c r="M743"/>
      <c r="N743"/>
      <c r="O743"/>
      <c r="P743"/>
      <c r="Q743"/>
      <c r="R743"/>
      <c r="S743"/>
      <c r="T743"/>
      <c r="U743"/>
      <c r="V743"/>
      <c r="W743"/>
      <c r="X743"/>
      <c r="Y743"/>
      <c r="Z743"/>
      <c r="AA743"/>
      <c r="AB743"/>
      <c r="AC743"/>
      <c r="AD743"/>
      <c r="AE743"/>
      <c r="AF743"/>
      <c r="AG743"/>
      <c r="AH743"/>
      <c r="AI743"/>
    </row>
    <row r="744" spans="1:35" s="3" customFormat="1" ht="31.5" customHeight="1" x14ac:dyDescent="0.25">
      <c r="A744" s="18" t="s">
        <v>882</v>
      </c>
      <c r="B744" s="17" t="s">
        <v>818</v>
      </c>
      <c r="C744" s="20">
        <v>0</v>
      </c>
      <c r="D744" s="20">
        <v>0</v>
      </c>
      <c r="E744" s="20">
        <v>376</v>
      </c>
      <c r="F744" s="20">
        <v>125.33333333333333</v>
      </c>
      <c r="G744" s="20">
        <v>6122</v>
      </c>
      <c r="H744" s="20">
        <v>1.0363864491844417</v>
      </c>
      <c r="I744" s="20">
        <v>795.20964951902965</v>
      </c>
      <c r="J744"/>
      <c r="K744"/>
      <c r="L744"/>
      <c r="M744"/>
      <c r="N744"/>
      <c r="O744"/>
      <c r="P744"/>
      <c r="Q744"/>
      <c r="R744"/>
      <c r="S744"/>
      <c r="T744"/>
      <c r="U744"/>
      <c r="V744"/>
      <c r="W744"/>
      <c r="X744"/>
      <c r="Y744"/>
      <c r="Z744"/>
      <c r="AA744"/>
      <c r="AB744"/>
      <c r="AC744"/>
      <c r="AD744"/>
      <c r="AE744"/>
      <c r="AF744"/>
      <c r="AG744"/>
      <c r="AH744"/>
      <c r="AI744"/>
    </row>
    <row r="745" spans="1:35" s="3" customFormat="1" ht="31.5" customHeight="1" x14ac:dyDescent="0.25">
      <c r="A745" s="18" t="s">
        <v>883</v>
      </c>
      <c r="B745" s="17" t="s">
        <v>820</v>
      </c>
      <c r="C745" s="20">
        <v>0</v>
      </c>
      <c r="D745" s="20">
        <v>0</v>
      </c>
      <c r="E745" s="20">
        <v>0</v>
      </c>
      <c r="F745" s="20">
        <v>0</v>
      </c>
      <c r="G745" s="20">
        <v>11435</v>
      </c>
      <c r="H745" s="20">
        <v>1.0363864491844417</v>
      </c>
      <c r="I745" s="20">
        <v>0</v>
      </c>
      <c r="J745"/>
      <c r="K745"/>
      <c r="L745"/>
      <c r="M745"/>
      <c r="N745"/>
      <c r="O745"/>
      <c r="P745"/>
      <c r="Q745"/>
      <c r="R745"/>
      <c r="S745"/>
      <c r="T745"/>
      <c r="U745"/>
      <c r="V745"/>
      <c r="W745"/>
      <c r="X745"/>
      <c r="Y745"/>
      <c r="Z745"/>
      <c r="AA745"/>
      <c r="AB745"/>
      <c r="AC745"/>
      <c r="AD745"/>
      <c r="AE745"/>
      <c r="AF745"/>
      <c r="AG745"/>
      <c r="AH745"/>
      <c r="AI745"/>
    </row>
    <row r="746" spans="1:35" s="3" customFormat="1" ht="15.75" customHeight="1" x14ac:dyDescent="0.25">
      <c r="A746" s="18" t="s">
        <v>884</v>
      </c>
      <c r="B746" s="17" t="s">
        <v>822</v>
      </c>
      <c r="C746" s="20">
        <v>0</v>
      </c>
      <c r="D746" s="20">
        <v>0</v>
      </c>
      <c r="E746" s="20">
        <v>0</v>
      </c>
      <c r="F746" s="20">
        <v>0</v>
      </c>
      <c r="G746" s="20">
        <v>5146</v>
      </c>
      <c r="H746" s="20">
        <v>1.0363864491844417</v>
      </c>
      <c r="I746" s="20">
        <v>0</v>
      </c>
      <c r="J746"/>
      <c r="K746"/>
      <c r="L746"/>
      <c r="M746"/>
      <c r="N746"/>
      <c r="O746"/>
      <c r="P746"/>
      <c r="Q746"/>
      <c r="R746"/>
      <c r="S746"/>
      <c r="T746"/>
      <c r="U746"/>
      <c r="V746"/>
      <c r="W746"/>
      <c r="X746"/>
      <c r="Y746"/>
      <c r="Z746"/>
      <c r="AA746"/>
      <c r="AB746"/>
      <c r="AC746"/>
      <c r="AD746"/>
      <c r="AE746"/>
      <c r="AF746"/>
      <c r="AG746"/>
      <c r="AH746"/>
      <c r="AI746"/>
    </row>
    <row r="747" spans="1:35" s="3" customFormat="1" ht="15.75" customHeight="1" x14ac:dyDescent="0.25">
      <c r="A747" s="18" t="s">
        <v>885</v>
      </c>
      <c r="B747" s="17" t="s">
        <v>824</v>
      </c>
      <c r="C747" s="20">
        <v>0</v>
      </c>
      <c r="D747" s="20">
        <v>0</v>
      </c>
      <c r="E747" s="20">
        <v>0</v>
      </c>
      <c r="F747" s="20">
        <v>0</v>
      </c>
      <c r="G747" s="20">
        <v>9612</v>
      </c>
      <c r="H747" s="20">
        <v>1.0363864491844417</v>
      </c>
      <c r="I747" s="20">
        <v>0</v>
      </c>
      <c r="J747"/>
      <c r="K747"/>
      <c r="L747"/>
      <c r="M747"/>
      <c r="N747"/>
      <c r="O747"/>
      <c r="P747"/>
      <c r="Q747"/>
      <c r="R747"/>
      <c r="S747"/>
      <c r="T747"/>
      <c r="U747"/>
      <c r="V747"/>
      <c r="W747"/>
      <c r="X747"/>
      <c r="Y747"/>
      <c r="Z747"/>
      <c r="AA747"/>
      <c r="AB747"/>
      <c r="AC747"/>
      <c r="AD747"/>
      <c r="AE747"/>
      <c r="AF747"/>
      <c r="AG747"/>
      <c r="AH747"/>
      <c r="AI747"/>
    </row>
    <row r="748" spans="1:35" s="3" customFormat="1" ht="15.75" customHeight="1" x14ac:dyDescent="0.25">
      <c r="A748" s="18" t="s">
        <v>886</v>
      </c>
      <c r="B748" s="17" t="s">
        <v>826</v>
      </c>
      <c r="C748" s="20">
        <v>0</v>
      </c>
      <c r="D748" s="20">
        <v>94</v>
      </c>
      <c r="E748" s="20">
        <v>188</v>
      </c>
      <c r="F748" s="20">
        <v>94</v>
      </c>
      <c r="G748" s="20">
        <v>3783</v>
      </c>
      <c r="H748" s="20">
        <v>1.0363864491844417</v>
      </c>
      <c r="I748" s="20">
        <v>368.54109410288578</v>
      </c>
      <c r="J748"/>
      <c r="K748"/>
      <c r="L748"/>
      <c r="M748"/>
      <c r="N748"/>
      <c r="O748"/>
      <c r="P748"/>
      <c r="Q748"/>
      <c r="R748"/>
      <c r="S748"/>
      <c r="T748"/>
      <c r="U748"/>
      <c r="V748"/>
      <c r="W748"/>
      <c r="X748"/>
      <c r="Y748"/>
      <c r="Z748"/>
      <c r="AA748"/>
      <c r="AB748"/>
      <c r="AC748"/>
      <c r="AD748"/>
      <c r="AE748"/>
      <c r="AF748"/>
      <c r="AG748"/>
      <c r="AH748"/>
      <c r="AI748"/>
    </row>
    <row r="749" spans="1:35" s="3" customFormat="1" ht="31.5" customHeight="1" x14ac:dyDescent="0.25">
      <c r="A749" s="18" t="s">
        <v>887</v>
      </c>
      <c r="B749" s="17" t="s">
        <v>828</v>
      </c>
      <c r="C749" s="20">
        <v>0</v>
      </c>
      <c r="D749" s="20">
        <v>0</v>
      </c>
      <c r="E749" s="20">
        <v>0</v>
      </c>
      <c r="F749" s="20">
        <v>0</v>
      </c>
      <c r="G749" s="20">
        <v>7066</v>
      </c>
      <c r="H749" s="20">
        <v>1.0363864491844417</v>
      </c>
      <c r="I749" s="20">
        <v>0</v>
      </c>
      <c r="J749"/>
      <c r="K749"/>
      <c r="L749"/>
      <c r="M749"/>
      <c r="N749"/>
      <c r="O749"/>
      <c r="P749"/>
      <c r="Q749"/>
      <c r="R749"/>
      <c r="S749"/>
      <c r="T749"/>
      <c r="U749"/>
      <c r="V749"/>
      <c r="W749"/>
      <c r="X749"/>
      <c r="Y749"/>
      <c r="Z749"/>
      <c r="AA749"/>
      <c r="AB749"/>
      <c r="AC749"/>
      <c r="AD749"/>
      <c r="AE749"/>
      <c r="AF749"/>
      <c r="AG749"/>
      <c r="AH749"/>
      <c r="AI749"/>
    </row>
    <row r="750" spans="1:35" s="3" customFormat="1" ht="31.5" customHeight="1" x14ac:dyDescent="0.25">
      <c r="A750" s="18" t="s">
        <v>888</v>
      </c>
      <c r="B750" s="17" t="s">
        <v>830</v>
      </c>
      <c r="C750" s="20">
        <v>0</v>
      </c>
      <c r="D750" s="20">
        <v>150.39999999999998</v>
      </c>
      <c r="E750" s="20">
        <v>0</v>
      </c>
      <c r="F750" s="20">
        <v>50.133333333333326</v>
      </c>
      <c r="G750" s="20">
        <v>2966</v>
      </c>
      <c r="H750" s="20">
        <v>1.0363864491844417</v>
      </c>
      <c r="I750" s="20">
        <v>154.10596670849017</v>
      </c>
      <c r="J750"/>
      <c r="K750"/>
      <c r="L750"/>
      <c r="M750"/>
      <c r="N750"/>
      <c r="O750"/>
      <c r="P750"/>
      <c r="Q750"/>
      <c r="R750"/>
      <c r="S750"/>
      <c r="T750"/>
      <c r="U750"/>
      <c r="V750"/>
      <c r="W750"/>
      <c r="X750"/>
      <c r="Y750"/>
      <c r="Z750"/>
      <c r="AA750"/>
      <c r="AB750"/>
      <c r="AC750"/>
      <c r="AD750"/>
      <c r="AE750"/>
      <c r="AF750"/>
      <c r="AG750"/>
      <c r="AH750"/>
      <c r="AI750"/>
    </row>
    <row r="751" spans="1:35" s="3" customFormat="1" ht="15.75" customHeight="1" x14ac:dyDescent="0.25">
      <c r="A751" s="18" t="s">
        <v>889</v>
      </c>
      <c r="B751" s="17" t="s">
        <v>832</v>
      </c>
      <c r="C751" s="20">
        <v>0</v>
      </c>
      <c r="D751" s="20">
        <v>0</v>
      </c>
      <c r="E751" s="20">
        <v>0</v>
      </c>
      <c r="F751" s="20">
        <v>0</v>
      </c>
      <c r="G751" s="20">
        <v>5468</v>
      </c>
      <c r="H751" s="20">
        <v>1.0363864491844417</v>
      </c>
      <c r="I751" s="20">
        <v>0</v>
      </c>
      <c r="J751"/>
      <c r="K751"/>
      <c r="L751"/>
      <c r="M751"/>
      <c r="N751"/>
      <c r="O751"/>
      <c r="P751"/>
      <c r="Q751"/>
      <c r="R751"/>
      <c r="S751"/>
      <c r="T751"/>
      <c r="U751"/>
      <c r="V751"/>
      <c r="W751"/>
      <c r="X751"/>
      <c r="Y751"/>
      <c r="Z751"/>
      <c r="AA751"/>
      <c r="AB751"/>
      <c r="AC751"/>
      <c r="AD751"/>
      <c r="AE751"/>
      <c r="AF751"/>
      <c r="AG751"/>
      <c r="AH751"/>
      <c r="AI751"/>
    </row>
    <row r="752" spans="1:35" s="3" customFormat="1" ht="15.75" customHeight="1" x14ac:dyDescent="0.25">
      <c r="A752" s="18" t="s">
        <v>890</v>
      </c>
      <c r="B752" s="17" t="s">
        <v>834</v>
      </c>
      <c r="C752" s="20">
        <v>0</v>
      </c>
      <c r="D752" s="20">
        <v>705</v>
      </c>
      <c r="E752" s="20">
        <v>0</v>
      </c>
      <c r="F752" s="20">
        <v>235</v>
      </c>
      <c r="G752" s="20">
        <v>2271</v>
      </c>
      <c r="H752" s="20">
        <v>1.0363864491844417</v>
      </c>
      <c r="I752" s="20">
        <v>553.10390213299877</v>
      </c>
      <c r="J752"/>
      <c r="K752"/>
      <c r="L752"/>
      <c r="M752"/>
      <c r="N752"/>
      <c r="O752"/>
      <c r="P752"/>
      <c r="Q752"/>
      <c r="R752"/>
      <c r="S752"/>
      <c r="T752"/>
      <c r="U752"/>
      <c r="V752"/>
      <c r="W752"/>
      <c r="X752"/>
      <c r="Y752"/>
      <c r="Z752"/>
      <c r="AA752"/>
      <c r="AB752"/>
      <c r="AC752"/>
      <c r="AD752"/>
      <c r="AE752"/>
      <c r="AF752"/>
      <c r="AG752"/>
      <c r="AH752"/>
      <c r="AI752"/>
    </row>
    <row r="753" spans="1:35" s="3" customFormat="1" ht="15.75" customHeight="1" x14ac:dyDescent="0.25">
      <c r="A753" s="18" t="s">
        <v>891</v>
      </c>
      <c r="B753" s="17" t="s">
        <v>836</v>
      </c>
      <c r="C753" s="20">
        <v>0</v>
      </c>
      <c r="D753" s="20">
        <v>0</v>
      </c>
      <c r="E753" s="20">
        <v>0</v>
      </c>
      <c r="F753" s="20">
        <v>0</v>
      </c>
      <c r="G753" s="20">
        <v>4241</v>
      </c>
      <c r="H753" s="20">
        <v>1.0363864491844417</v>
      </c>
      <c r="I753" s="20">
        <v>0</v>
      </c>
      <c r="J753"/>
      <c r="K753"/>
      <c r="L753"/>
      <c r="M753"/>
      <c r="N753"/>
      <c r="O753"/>
      <c r="P753"/>
      <c r="Q753"/>
      <c r="R753"/>
      <c r="S753"/>
      <c r="T753"/>
      <c r="U753"/>
      <c r="V753"/>
      <c r="W753"/>
      <c r="X753"/>
      <c r="Y753"/>
      <c r="Z753"/>
      <c r="AA753"/>
      <c r="AB753"/>
      <c r="AC753"/>
      <c r="AD753"/>
      <c r="AE753"/>
      <c r="AF753"/>
      <c r="AG753"/>
      <c r="AH753"/>
      <c r="AI753"/>
    </row>
    <row r="754" spans="1:35" s="3" customFormat="1" ht="15.75" customHeight="1" x14ac:dyDescent="0.25">
      <c r="A754" s="18" t="s">
        <v>892</v>
      </c>
      <c r="B754" s="17" t="s">
        <v>838</v>
      </c>
      <c r="C754" s="20">
        <v>0</v>
      </c>
      <c r="D754" s="20">
        <v>0</v>
      </c>
      <c r="E754" s="20">
        <v>0</v>
      </c>
      <c r="F754" s="20">
        <v>0</v>
      </c>
      <c r="G754" s="20">
        <v>1357</v>
      </c>
      <c r="H754" s="20">
        <v>1.0363864491844417</v>
      </c>
      <c r="I754" s="20">
        <v>0</v>
      </c>
      <c r="J754"/>
      <c r="K754"/>
      <c r="L754"/>
      <c r="M754"/>
      <c r="N754"/>
      <c r="O754"/>
      <c r="P754"/>
      <c r="Q754"/>
      <c r="R754"/>
      <c r="S754"/>
      <c r="T754"/>
      <c r="U754"/>
      <c r="V754"/>
      <c r="W754"/>
      <c r="X754"/>
      <c r="Y754"/>
      <c r="Z754"/>
      <c r="AA754"/>
      <c r="AB754"/>
      <c r="AC754"/>
      <c r="AD754"/>
      <c r="AE754"/>
      <c r="AF754"/>
      <c r="AG754"/>
      <c r="AH754"/>
      <c r="AI754"/>
    </row>
    <row r="755" spans="1:35" s="3" customFormat="1" ht="31.5" customHeight="1" x14ac:dyDescent="0.25">
      <c r="A755" s="18" t="s">
        <v>893</v>
      </c>
      <c r="B755" s="17" t="s">
        <v>840</v>
      </c>
      <c r="C755" s="20">
        <v>0</v>
      </c>
      <c r="D755" s="20">
        <v>0</v>
      </c>
      <c r="E755" s="20">
        <v>0</v>
      </c>
      <c r="F755" s="20">
        <v>0</v>
      </c>
      <c r="G755" s="20">
        <v>2424</v>
      </c>
      <c r="H755" s="20">
        <v>1.0363864491844417</v>
      </c>
      <c r="I755" s="20">
        <v>0</v>
      </c>
      <c r="J755"/>
      <c r="K755"/>
      <c r="L755"/>
      <c r="M755"/>
      <c r="N755"/>
      <c r="O755"/>
      <c r="P755"/>
      <c r="Q755"/>
      <c r="R755"/>
      <c r="S755"/>
      <c r="T755"/>
      <c r="U755"/>
      <c r="V755"/>
      <c r="W755"/>
      <c r="X755"/>
      <c r="Y755"/>
      <c r="Z755"/>
      <c r="AA755"/>
      <c r="AB755"/>
      <c r="AC755"/>
      <c r="AD755"/>
      <c r="AE755"/>
      <c r="AF755"/>
      <c r="AG755"/>
      <c r="AH755"/>
      <c r="AI755"/>
    </row>
    <row r="756" spans="1:35" s="3" customFormat="1" ht="31.5" customHeight="1" x14ac:dyDescent="0.25">
      <c r="A756" s="18" t="s">
        <v>894</v>
      </c>
      <c r="B756" s="17" t="s">
        <v>842</v>
      </c>
      <c r="C756" s="20">
        <v>0</v>
      </c>
      <c r="D756" s="20">
        <v>0</v>
      </c>
      <c r="E756" s="20">
        <v>0</v>
      </c>
      <c r="F756" s="20">
        <v>0</v>
      </c>
      <c r="G756" s="20">
        <v>1011</v>
      </c>
      <c r="H756" s="20">
        <v>1.0363864491844417</v>
      </c>
      <c r="I756" s="20">
        <v>0</v>
      </c>
      <c r="J756"/>
      <c r="K756"/>
      <c r="L756"/>
      <c r="M756"/>
      <c r="N756"/>
      <c r="O756"/>
      <c r="P756"/>
      <c r="Q756"/>
      <c r="R756"/>
      <c r="S756"/>
      <c r="T756"/>
      <c r="U756"/>
      <c r="V756"/>
      <c r="W756"/>
      <c r="X756"/>
      <c r="Y756"/>
      <c r="Z756"/>
      <c r="AA756"/>
      <c r="AB756"/>
      <c r="AC756"/>
      <c r="AD756"/>
      <c r="AE756"/>
      <c r="AF756"/>
      <c r="AG756"/>
      <c r="AH756"/>
      <c r="AI756"/>
    </row>
    <row r="757" spans="1:35" s="3" customFormat="1" ht="15.75" customHeight="1" x14ac:dyDescent="0.25">
      <c r="A757" s="18" t="s">
        <v>895</v>
      </c>
      <c r="B757" s="17" t="s">
        <v>844</v>
      </c>
      <c r="C757" s="20">
        <v>0</v>
      </c>
      <c r="D757" s="20">
        <v>0</v>
      </c>
      <c r="E757" s="20">
        <v>0</v>
      </c>
      <c r="F757" s="20">
        <v>0</v>
      </c>
      <c r="G757" s="20">
        <v>1888</v>
      </c>
      <c r="H757" s="20">
        <v>1.0363864491844417</v>
      </c>
      <c r="I757" s="20">
        <v>0</v>
      </c>
      <c r="J757"/>
      <c r="K757"/>
      <c r="L757"/>
      <c r="M757"/>
      <c r="N757"/>
      <c r="O757"/>
      <c r="P757"/>
      <c r="Q757"/>
      <c r="R757"/>
      <c r="S757"/>
      <c r="T757"/>
      <c r="U757"/>
      <c r="V757"/>
      <c r="W757"/>
      <c r="X757"/>
      <c r="Y757"/>
      <c r="Z757"/>
      <c r="AA757"/>
      <c r="AB757"/>
      <c r="AC757"/>
      <c r="AD757"/>
      <c r="AE757"/>
      <c r="AF757"/>
      <c r="AG757"/>
      <c r="AH757"/>
      <c r="AI757"/>
    </row>
    <row r="758" spans="1:35" s="3" customFormat="1" ht="15.75" customHeight="1" x14ac:dyDescent="0.25">
      <c r="A758" s="18" t="s">
        <v>896</v>
      </c>
      <c r="B758" s="17" t="s">
        <v>846</v>
      </c>
      <c r="C758" s="20">
        <v>0</v>
      </c>
      <c r="D758" s="20">
        <v>0</v>
      </c>
      <c r="E758" s="20">
        <v>0</v>
      </c>
      <c r="F758" s="20">
        <v>0</v>
      </c>
      <c r="G758" s="20">
        <v>860</v>
      </c>
      <c r="H758" s="20">
        <v>1.0363864491844417</v>
      </c>
      <c r="I758" s="20">
        <v>0</v>
      </c>
      <c r="J758"/>
      <c r="K758"/>
      <c r="L758"/>
      <c r="M758"/>
      <c r="N758"/>
      <c r="O758"/>
      <c r="P758"/>
      <c r="Q758"/>
      <c r="R758"/>
      <c r="S758"/>
      <c r="T758"/>
      <c r="U758"/>
      <c r="V758"/>
      <c r="W758"/>
      <c r="X758"/>
      <c r="Y758"/>
      <c r="Z758"/>
      <c r="AA758"/>
      <c r="AB758"/>
      <c r="AC758"/>
      <c r="AD758"/>
      <c r="AE758"/>
      <c r="AF758"/>
      <c r="AG758"/>
      <c r="AH758"/>
      <c r="AI758"/>
    </row>
    <row r="759" spans="1:35" s="3" customFormat="1" ht="15.75" customHeight="1" x14ac:dyDescent="0.25">
      <c r="A759" s="18" t="s">
        <v>897</v>
      </c>
      <c r="B759" s="17" t="s">
        <v>848</v>
      </c>
      <c r="C759" s="20">
        <v>0</v>
      </c>
      <c r="D759" s="20">
        <v>0</v>
      </c>
      <c r="E759" s="20">
        <v>0</v>
      </c>
      <c r="F759" s="20">
        <v>0</v>
      </c>
      <c r="G759" s="20">
        <v>1607</v>
      </c>
      <c r="H759" s="20">
        <v>1.0363864491844417</v>
      </c>
      <c r="I759" s="20">
        <v>0</v>
      </c>
      <c r="J759"/>
      <c r="K759"/>
      <c r="L759"/>
      <c r="M759"/>
      <c r="N759"/>
      <c r="O759"/>
      <c r="P759"/>
      <c r="Q759"/>
      <c r="R759"/>
      <c r="S759"/>
      <c r="T759"/>
      <c r="U759"/>
      <c r="V759"/>
      <c r="W759"/>
      <c r="X759"/>
      <c r="Y759"/>
      <c r="Z759"/>
      <c r="AA759"/>
      <c r="AB759"/>
      <c r="AC759"/>
      <c r="AD759"/>
      <c r="AE759"/>
      <c r="AF759"/>
      <c r="AG759"/>
      <c r="AH759"/>
      <c r="AI759"/>
    </row>
    <row r="760" spans="1:35" s="3" customFormat="1" ht="31.5" customHeight="1" x14ac:dyDescent="0.25">
      <c r="A760" s="18" t="s">
        <v>898</v>
      </c>
      <c r="B760" s="17" t="s">
        <v>850</v>
      </c>
      <c r="C760" s="20">
        <v>0</v>
      </c>
      <c r="D760" s="20">
        <v>0</v>
      </c>
      <c r="E760" s="20">
        <v>0</v>
      </c>
      <c r="F760" s="20">
        <v>0</v>
      </c>
      <c r="G760" s="20">
        <v>10281</v>
      </c>
      <c r="H760" s="20">
        <v>1.0363864491844417</v>
      </c>
      <c r="I760" s="20">
        <v>0</v>
      </c>
      <c r="J760"/>
      <c r="K760"/>
      <c r="L760"/>
      <c r="M760"/>
      <c r="N760"/>
      <c r="O760"/>
      <c r="P760"/>
      <c r="Q760"/>
      <c r="R760"/>
      <c r="S760"/>
      <c r="T760"/>
      <c r="U760"/>
      <c r="V760"/>
      <c r="W760"/>
      <c r="X760"/>
      <c r="Y760"/>
      <c r="Z760"/>
      <c r="AA760"/>
      <c r="AB760"/>
      <c r="AC760"/>
      <c r="AD760"/>
      <c r="AE760"/>
      <c r="AF760"/>
      <c r="AG760"/>
      <c r="AH760"/>
      <c r="AI760"/>
    </row>
    <row r="761" spans="1:35" s="3" customFormat="1" ht="31.5" customHeight="1" x14ac:dyDescent="0.25">
      <c r="A761" s="18" t="s">
        <v>899</v>
      </c>
      <c r="B761" s="17" t="s">
        <v>852</v>
      </c>
      <c r="C761" s="20">
        <v>0</v>
      </c>
      <c r="D761" s="20">
        <v>0</v>
      </c>
      <c r="E761" s="20">
        <v>0</v>
      </c>
      <c r="F761" s="20">
        <v>0</v>
      </c>
      <c r="G761" s="20">
        <v>19204</v>
      </c>
      <c r="H761" s="20">
        <v>1.0363864491844417</v>
      </c>
      <c r="I761" s="20">
        <v>0</v>
      </c>
      <c r="J761"/>
      <c r="K761"/>
      <c r="L761"/>
      <c r="M761"/>
      <c r="N761"/>
      <c r="O761"/>
      <c r="P761"/>
      <c r="Q761"/>
      <c r="R761"/>
      <c r="S761"/>
      <c r="T761"/>
      <c r="U761"/>
      <c r="V761"/>
      <c r="W761"/>
      <c r="X761"/>
      <c r="Y761"/>
      <c r="Z761"/>
      <c r="AA761"/>
      <c r="AB761"/>
      <c r="AC761"/>
      <c r="AD761"/>
      <c r="AE761"/>
      <c r="AF761"/>
      <c r="AG761"/>
      <c r="AH761"/>
      <c r="AI761"/>
    </row>
    <row r="762" spans="1:35" s="3" customFormat="1" ht="15.75" customHeight="1" x14ac:dyDescent="0.25">
      <c r="A762" s="18" t="s">
        <v>900</v>
      </c>
      <c r="B762" s="17" t="s">
        <v>854</v>
      </c>
      <c r="C762" s="20">
        <v>0</v>
      </c>
      <c r="D762" s="20">
        <v>0</v>
      </c>
      <c r="E762" s="20">
        <v>0</v>
      </c>
      <c r="F762" s="20">
        <v>0</v>
      </c>
      <c r="G762" s="20">
        <v>6464</v>
      </c>
      <c r="H762" s="20">
        <v>1.0363864491844417</v>
      </c>
      <c r="I762" s="20">
        <v>0</v>
      </c>
      <c r="J762"/>
      <c r="K762"/>
      <c r="L762"/>
      <c r="M762"/>
      <c r="N762"/>
      <c r="O762"/>
      <c r="P762"/>
      <c r="Q762"/>
      <c r="R762"/>
      <c r="S762"/>
      <c r="T762"/>
      <c r="U762"/>
      <c r="V762"/>
      <c r="W762"/>
      <c r="X762"/>
      <c r="Y762"/>
      <c r="Z762"/>
      <c r="AA762"/>
      <c r="AB762"/>
      <c r="AC762"/>
      <c r="AD762"/>
      <c r="AE762"/>
      <c r="AF762"/>
      <c r="AG762"/>
      <c r="AH762"/>
      <c r="AI762"/>
    </row>
    <row r="763" spans="1:35" s="3" customFormat="1" ht="31.5" customHeight="1" x14ac:dyDescent="0.25">
      <c r="A763" s="18" t="s">
        <v>901</v>
      </c>
      <c r="B763" s="17" t="s">
        <v>856</v>
      </c>
      <c r="C763" s="20">
        <v>0</v>
      </c>
      <c r="D763" s="20">
        <v>0</v>
      </c>
      <c r="E763" s="20">
        <v>0</v>
      </c>
      <c r="F763" s="20">
        <v>0</v>
      </c>
      <c r="G763" s="20">
        <v>16388</v>
      </c>
      <c r="H763" s="20">
        <v>1.0363864491844417</v>
      </c>
      <c r="I763" s="20">
        <v>0</v>
      </c>
      <c r="J763"/>
      <c r="K763"/>
      <c r="L763"/>
      <c r="M763"/>
      <c r="N763"/>
      <c r="O763"/>
      <c r="P763"/>
      <c r="Q763"/>
      <c r="R763"/>
      <c r="S763"/>
      <c r="T763"/>
      <c r="U763"/>
      <c r="V763"/>
      <c r="W763"/>
      <c r="X763"/>
      <c r="Y763"/>
      <c r="Z763"/>
      <c r="AA763"/>
      <c r="AB763"/>
      <c r="AC763"/>
      <c r="AD763"/>
      <c r="AE763"/>
      <c r="AF763"/>
      <c r="AG763"/>
      <c r="AH763"/>
      <c r="AI763"/>
    </row>
    <row r="764" spans="1:35" s="3" customFormat="1" ht="31.5" customHeight="1" x14ac:dyDescent="0.25">
      <c r="A764" s="18" t="s">
        <v>902</v>
      </c>
      <c r="B764" s="17" t="s">
        <v>858</v>
      </c>
      <c r="C764" s="20">
        <v>0</v>
      </c>
      <c r="D764" s="20">
        <v>0</v>
      </c>
      <c r="E764" s="20">
        <v>0</v>
      </c>
      <c r="F764" s="20">
        <v>0</v>
      </c>
      <c r="G764" s="20">
        <v>4296</v>
      </c>
      <c r="H764" s="20">
        <v>1.0363864491844417</v>
      </c>
      <c r="I764" s="20">
        <v>0</v>
      </c>
      <c r="J764"/>
      <c r="K764"/>
      <c r="L764"/>
      <c r="M764"/>
      <c r="N764"/>
      <c r="O764"/>
      <c r="P764"/>
      <c r="Q764"/>
      <c r="R764"/>
      <c r="S764"/>
      <c r="T764"/>
      <c r="U764"/>
      <c r="V764"/>
      <c r="W764"/>
      <c r="X764"/>
      <c r="Y764"/>
      <c r="Z764"/>
      <c r="AA764"/>
      <c r="AB764"/>
      <c r="AC764"/>
      <c r="AD764"/>
      <c r="AE764"/>
      <c r="AF764"/>
      <c r="AG764"/>
      <c r="AH764"/>
      <c r="AI764"/>
    </row>
    <row r="765" spans="1:35" s="3" customFormat="1" ht="15.75" customHeight="1" x14ac:dyDescent="0.25">
      <c r="A765" s="18" t="s">
        <v>903</v>
      </c>
      <c r="B765" s="17" t="s">
        <v>860</v>
      </c>
      <c r="C765" s="20">
        <v>0</v>
      </c>
      <c r="D765" s="20">
        <v>0</v>
      </c>
      <c r="E765" s="20">
        <v>0</v>
      </c>
      <c r="F765" s="20">
        <v>0</v>
      </c>
      <c r="G765" s="20">
        <v>10892</v>
      </c>
      <c r="H765" s="20">
        <v>1.0363864491844417</v>
      </c>
      <c r="I765" s="20">
        <v>0</v>
      </c>
      <c r="J765"/>
      <c r="K765"/>
      <c r="L765"/>
      <c r="M765"/>
      <c r="N765"/>
      <c r="O765"/>
      <c r="P765"/>
      <c r="Q765"/>
      <c r="R765"/>
      <c r="S765"/>
      <c r="T765"/>
      <c r="U765"/>
      <c r="V765"/>
      <c r="W765"/>
      <c r="X765"/>
      <c r="Y765"/>
      <c r="Z765"/>
      <c r="AA765"/>
      <c r="AB765"/>
      <c r="AC765"/>
      <c r="AD765"/>
      <c r="AE765"/>
      <c r="AF765"/>
      <c r="AG765"/>
      <c r="AH765"/>
      <c r="AI765"/>
    </row>
    <row r="766" spans="1:35" s="3" customFormat="1" ht="15.75" customHeight="1" x14ac:dyDescent="0.25">
      <c r="A766" s="18" t="s">
        <v>904</v>
      </c>
      <c r="B766" s="17" t="s">
        <v>862</v>
      </c>
      <c r="C766" s="20">
        <v>0</v>
      </c>
      <c r="D766" s="20">
        <v>0</v>
      </c>
      <c r="E766" s="20">
        <v>0</v>
      </c>
      <c r="F766" s="20">
        <v>0</v>
      </c>
      <c r="G766" s="20">
        <v>3742</v>
      </c>
      <c r="H766" s="20">
        <v>1.0363864491844417</v>
      </c>
      <c r="I766" s="20">
        <v>0</v>
      </c>
      <c r="J766"/>
      <c r="K766"/>
      <c r="L766"/>
      <c r="M766"/>
      <c r="N766"/>
      <c r="O766"/>
      <c r="P766"/>
      <c r="Q766"/>
      <c r="R766"/>
      <c r="S766"/>
      <c r="T766"/>
      <c r="U766"/>
      <c r="V766"/>
      <c r="W766"/>
      <c r="X766"/>
      <c r="Y766"/>
      <c r="Z766"/>
      <c r="AA766"/>
      <c r="AB766"/>
      <c r="AC766"/>
      <c r="AD766"/>
      <c r="AE766"/>
      <c r="AF766"/>
      <c r="AG766"/>
      <c r="AH766"/>
      <c r="AI766"/>
    </row>
    <row r="767" spans="1:35" s="3" customFormat="1" ht="15.75" customHeight="1" x14ac:dyDescent="0.25">
      <c r="A767" s="18" t="s">
        <v>905</v>
      </c>
      <c r="B767" s="17" t="s">
        <v>864</v>
      </c>
      <c r="C767" s="20">
        <v>0</v>
      </c>
      <c r="D767" s="20">
        <v>0</v>
      </c>
      <c r="E767" s="20">
        <v>0</v>
      </c>
      <c r="F767" s="20">
        <v>0</v>
      </c>
      <c r="G767" s="20">
        <v>6990</v>
      </c>
      <c r="H767" s="20">
        <v>1.0363864491844417</v>
      </c>
      <c r="I767" s="20">
        <v>0</v>
      </c>
      <c r="J767"/>
      <c r="K767"/>
      <c r="L767"/>
      <c r="M767"/>
      <c r="N767"/>
      <c r="O767"/>
      <c r="P767"/>
      <c r="Q767"/>
      <c r="R767"/>
      <c r="S767"/>
      <c r="T767"/>
      <c r="U767"/>
      <c r="V767"/>
      <c r="W767"/>
      <c r="X767"/>
      <c r="Y767"/>
      <c r="Z767"/>
      <c r="AA767"/>
      <c r="AB767"/>
      <c r="AC767"/>
      <c r="AD767"/>
      <c r="AE767"/>
      <c r="AF767"/>
      <c r="AG767"/>
      <c r="AH767"/>
      <c r="AI767"/>
    </row>
    <row r="768" spans="1:35" s="3" customFormat="1" ht="15.75" customHeight="1" x14ac:dyDescent="0.25">
      <c r="A768" s="18" t="s">
        <v>906</v>
      </c>
      <c r="B768" s="17" t="s">
        <v>866</v>
      </c>
      <c r="C768" s="20">
        <v>0</v>
      </c>
      <c r="D768" s="20">
        <v>0</v>
      </c>
      <c r="E768" s="20">
        <v>0</v>
      </c>
      <c r="F768" s="20">
        <v>0</v>
      </c>
      <c r="G768" s="20">
        <v>3101</v>
      </c>
      <c r="H768" s="20">
        <v>1.0363864491844417</v>
      </c>
      <c r="I768" s="20">
        <v>0</v>
      </c>
      <c r="J768"/>
      <c r="K768"/>
      <c r="L768"/>
      <c r="M768"/>
      <c r="N768"/>
      <c r="O768"/>
      <c r="P768"/>
      <c r="Q768"/>
      <c r="R768"/>
      <c r="S768"/>
      <c r="T768"/>
      <c r="U768"/>
      <c r="V768"/>
      <c r="W768"/>
      <c r="X768"/>
      <c r="Y768"/>
      <c r="Z768"/>
      <c r="AA768"/>
      <c r="AB768"/>
      <c r="AC768"/>
      <c r="AD768"/>
      <c r="AE768"/>
      <c r="AF768"/>
      <c r="AG768"/>
      <c r="AH768"/>
      <c r="AI768"/>
    </row>
    <row r="769" spans="1:35" s="3" customFormat="1" ht="15.75" customHeight="1" x14ac:dyDescent="0.25">
      <c r="A769" s="18" t="s">
        <v>907</v>
      </c>
      <c r="B769" s="17" t="s">
        <v>868</v>
      </c>
      <c r="C769" s="20">
        <v>0</v>
      </c>
      <c r="D769" s="20">
        <v>0</v>
      </c>
      <c r="E769" s="20">
        <v>0</v>
      </c>
      <c r="F769" s="20">
        <v>0</v>
      </c>
      <c r="G769" s="20">
        <v>5792</v>
      </c>
      <c r="H769" s="20">
        <v>1.0363864491844417</v>
      </c>
      <c r="I769" s="20">
        <v>0</v>
      </c>
      <c r="J769"/>
      <c r="K769"/>
      <c r="L769"/>
      <c r="M769"/>
      <c r="N769"/>
      <c r="O769"/>
      <c r="P769"/>
      <c r="Q769"/>
      <c r="R769"/>
      <c r="S769"/>
      <c r="T769"/>
      <c r="U769"/>
      <c r="V769"/>
      <c r="W769"/>
      <c r="X769"/>
      <c r="Y769"/>
      <c r="Z769"/>
      <c r="AA769"/>
      <c r="AB769"/>
      <c r="AC769"/>
      <c r="AD769"/>
      <c r="AE769"/>
      <c r="AF769"/>
      <c r="AG769"/>
      <c r="AH769"/>
      <c r="AI769"/>
    </row>
    <row r="770" spans="1:35" s="3" customFormat="1" ht="15.75" customHeight="1" x14ac:dyDescent="0.25">
      <c r="A770" s="18" t="s">
        <v>908</v>
      </c>
      <c r="B770" s="17" t="s">
        <v>909</v>
      </c>
      <c r="C770" s="20">
        <v>0</v>
      </c>
      <c r="D770" s="20">
        <v>59.22</v>
      </c>
      <c r="E770" s="20">
        <v>96.82</v>
      </c>
      <c r="F770" s="20">
        <v>52.013333333333328</v>
      </c>
      <c r="G770" s="20" t="s">
        <v>15</v>
      </c>
      <c r="H770" s="20" t="s">
        <v>15</v>
      </c>
      <c r="I770" s="20">
        <v>2963.8920161271435</v>
      </c>
      <c r="J770"/>
      <c r="K770"/>
      <c r="L770"/>
      <c r="M770"/>
      <c r="N770"/>
      <c r="O770"/>
      <c r="P770"/>
      <c r="Q770"/>
      <c r="R770"/>
      <c r="S770"/>
      <c r="T770"/>
      <c r="U770"/>
      <c r="V770"/>
      <c r="W770"/>
      <c r="X770"/>
      <c r="Y770"/>
      <c r="Z770"/>
      <c r="AA770"/>
      <c r="AB770"/>
      <c r="AC770"/>
      <c r="AD770"/>
      <c r="AE770"/>
      <c r="AF770"/>
      <c r="AG770"/>
      <c r="AH770"/>
      <c r="AI770"/>
    </row>
    <row r="771" spans="1:35" s="3" customFormat="1" ht="15.75" customHeight="1" x14ac:dyDescent="0.25">
      <c r="A771" s="18" t="s">
        <v>910</v>
      </c>
      <c r="B771" s="17" t="s">
        <v>21</v>
      </c>
      <c r="C771" s="20">
        <v>0</v>
      </c>
      <c r="D771" s="20">
        <v>0</v>
      </c>
      <c r="E771" s="20">
        <v>0</v>
      </c>
      <c r="F771" s="20">
        <v>0</v>
      </c>
      <c r="G771" s="20" t="s">
        <v>15</v>
      </c>
      <c r="H771" s="20" t="s">
        <v>15</v>
      </c>
      <c r="I771" s="20">
        <v>0</v>
      </c>
      <c r="J771"/>
      <c r="K771"/>
      <c r="L771"/>
      <c r="M771"/>
      <c r="N771"/>
      <c r="O771"/>
      <c r="P771"/>
      <c r="Q771"/>
      <c r="R771"/>
      <c r="S771"/>
      <c r="T771"/>
      <c r="U771"/>
      <c r="V771"/>
      <c r="W771"/>
      <c r="X771"/>
      <c r="Y771"/>
      <c r="Z771"/>
      <c r="AA771"/>
      <c r="AB771"/>
      <c r="AC771"/>
      <c r="AD771"/>
      <c r="AE771"/>
      <c r="AF771"/>
      <c r="AG771"/>
      <c r="AH771"/>
      <c r="AI771"/>
    </row>
    <row r="772" spans="1:35" s="3" customFormat="1" ht="15.75" customHeight="1" x14ac:dyDescent="0.25">
      <c r="A772" s="18" t="s">
        <v>911</v>
      </c>
      <c r="B772" s="17" t="s">
        <v>794</v>
      </c>
      <c r="C772" s="20">
        <v>0</v>
      </c>
      <c r="D772" s="20">
        <v>0</v>
      </c>
      <c r="E772" s="20">
        <v>0</v>
      </c>
      <c r="F772" s="20">
        <v>0</v>
      </c>
      <c r="G772" s="20">
        <v>4665</v>
      </c>
      <c r="H772" s="20">
        <v>1.0363864491844417</v>
      </c>
      <c r="I772" s="20">
        <v>0</v>
      </c>
      <c r="J772"/>
      <c r="K772"/>
      <c r="L772"/>
      <c r="M772"/>
      <c r="N772"/>
      <c r="O772"/>
      <c r="P772"/>
      <c r="Q772"/>
      <c r="R772"/>
      <c r="S772"/>
      <c r="T772"/>
      <c r="U772"/>
      <c r="V772"/>
      <c r="W772"/>
      <c r="X772"/>
      <c r="Y772"/>
      <c r="Z772"/>
      <c r="AA772"/>
      <c r="AB772"/>
      <c r="AC772"/>
      <c r="AD772"/>
      <c r="AE772"/>
      <c r="AF772"/>
      <c r="AG772"/>
      <c r="AH772"/>
      <c r="AI772"/>
    </row>
    <row r="773" spans="1:35" s="3" customFormat="1" ht="15.75" customHeight="1" x14ac:dyDescent="0.25">
      <c r="A773" s="18" t="s">
        <v>912</v>
      </c>
      <c r="B773" s="17" t="s">
        <v>796</v>
      </c>
      <c r="C773" s="20">
        <v>0</v>
      </c>
      <c r="D773" s="20">
        <v>0</v>
      </c>
      <c r="E773" s="20">
        <v>0</v>
      </c>
      <c r="F773" s="20">
        <v>0</v>
      </c>
      <c r="G773" s="20">
        <v>3383</v>
      </c>
      <c r="H773" s="20">
        <v>1.0363864491844417</v>
      </c>
      <c r="I773" s="20">
        <v>0</v>
      </c>
      <c r="J773"/>
      <c r="K773"/>
      <c r="L773"/>
      <c r="M773"/>
      <c r="N773"/>
      <c r="O773"/>
      <c r="P773"/>
      <c r="Q773"/>
      <c r="R773"/>
      <c r="S773"/>
      <c r="T773"/>
      <c r="U773"/>
      <c r="V773"/>
      <c r="W773"/>
      <c r="X773"/>
      <c r="Y773"/>
      <c r="Z773"/>
      <c r="AA773"/>
      <c r="AB773"/>
      <c r="AC773"/>
      <c r="AD773"/>
      <c r="AE773"/>
      <c r="AF773"/>
      <c r="AG773"/>
      <c r="AH773"/>
      <c r="AI773"/>
    </row>
    <row r="774" spans="1:35" s="3" customFormat="1" ht="15.75" customHeight="1" x14ac:dyDescent="0.25">
      <c r="A774" s="18" t="s">
        <v>913</v>
      </c>
      <c r="B774" s="17" t="s">
        <v>798</v>
      </c>
      <c r="C774" s="20">
        <v>0</v>
      </c>
      <c r="D774" s="20">
        <v>0</v>
      </c>
      <c r="E774" s="20">
        <v>0</v>
      </c>
      <c r="F774" s="20">
        <v>0</v>
      </c>
      <c r="G774" s="20">
        <v>3179</v>
      </c>
      <c r="H774" s="20">
        <v>1.0363864491844417</v>
      </c>
      <c r="I774" s="20">
        <v>0</v>
      </c>
      <c r="J774"/>
      <c r="K774"/>
      <c r="L774"/>
      <c r="M774"/>
      <c r="N774"/>
      <c r="O774"/>
      <c r="P774"/>
      <c r="Q774"/>
      <c r="R774"/>
      <c r="S774"/>
      <c r="T774"/>
      <c r="U774"/>
      <c r="V774"/>
      <c r="W774"/>
      <c r="X774"/>
      <c r="Y774"/>
      <c r="Z774"/>
      <c r="AA774"/>
      <c r="AB774"/>
      <c r="AC774"/>
      <c r="AD774"/>
      <c r="AE774"/>
      <c r="AF774"/>
      <c r="AG774"/>
      <c r="AH774"/>
      <c r="AI774"/>
    </row>
    <row r="775" spans="1:35" s="3" customFormat="1" ht="15.75" customHeight="1" x14ac:dyDescent="0.25">
      <c r="A775" s="18" t="s">
        <v>914</v>
      </c>
      <c r="B775" s="17" t="s">
        <v>800</v>
      </c>
      <c r="C775" s="20">
        <v>0</v>
      </c>
      <c r="D775" s="20">
        <v>0</v>
      </c>
      <c r="E775" s="20">
        <v>0</v>
      </c>
      <c r="F775" s="20">
        <v>0</v>
      </c>
      <c r="G775" s="20">
        <v>2678</v>
      </c>
      <c r="H775" s="20">
        <v>1.0363864491844417</v>
      </c>
      <c r="I775" s="20">
        <v>0</v>
      </c>
      <c r="J775"/>
      <c r="K775"/>
      <c r="L775"/>
      <c r="M775"/>
      <c r="N775"/>
      <c r="O775"/>
      <c r="P775"/>
      <c r="Q775"/>
      <c r="R775"/>
      <c r="S775"/>
      <c r="T775"/>
      <c r="U775"/>
      <c r="V775"/>
      <c r="W775"/>
      <c r="X775"/>
      <c r="Y775"/>
      <c r="Z775"/>
      <c r="AA775"/>
      <c r="AB775"/>
      <c r="AC775"/>
      <c r="AD775"/>
      <c r="AE775"/>
      <c r="AF775"/>
      <c r="AG775"/>
      <c r="AH775"/>
      <c r="AI775"/>
    </row>
    <row r="776" spans="1:35" s="3" customFormat="1" ht="15.75" customHeight="1" x14ac:dyDescent="0.25">
      <c r="A776" s="18" t="s">
        <v>915</v>
      </c>
      <c r="B776" s="17" t="s">
        <v>802</v>
      </c>
      <c r="C776" s="20">
        <v>0</v>
      </c>
      <c r="D776" s="20">
        <v>0</v>
      </c>
      <c r="E776" s="20">
        <v>0</v>
      </c>
      <c r="F776" s="20">
        <v>0</v>
      </c>
      <c r="G776" s="20">
        <v>5393</v>
      </c>
      <c r="H776" s="20">
        <v>1.0363864491844417</v>
      </c>
      <c r="I776" s="20">
        <v>0</v>
      </c>
      <c r="J776"/>
      <c r="K776"/>
      <c r="L776"/>
      <c r="M776"/>
      <c r="N776"/>
      <c r="O776"/>
      <c r="P776"/>
      <c r="Q776"/>
      <c r="R776"/>
      <c r="S776"/>
      <c r="T776"/>
      <c r="U776"/>
      <c r="V776"/>
      <c r="W776"/>
      <c r="X776"/>
      <c r="Y776"/>
      <c r="Z776"/>
      <c r="AA776"/>
      <c r="AB776"/>
      <c r="AC776"/>
      <c r="AD776"/>
      <c r="AE776"/>
      <c r="AF776"/>
      <c r="AG776"/>
      <c r="AH776"/>
      <c r="AI776"/>
    </row>
    <row r="777" spans="1:35" s="3" customFormat="1" ht="15.75" customHeight="1" x14ac:dyDescent="0.25">
      <c r="A777" s="18" t="s">
        <v>916</v>
      </c>
      <c r="B777" s="17" t="s">
        <v>804</v>
      </c>
      <c r="C777" s="20">
        <v>0</v>
      </c>
      <c r="D777" s="20">
        <v>0</v>
      </c>
      <c r="E777" s="20">
        <v>0</v>
      </c>
      <c r="F777" s="20">
        <v>0</v>
      </c>
      <c r="G777" s="20">
        <v>3911</v>
      </c>
      <c r="H777" s="20">
        <v>1.0363864491844417</v>
      </c>
      <c r="I777" s="20">
        <v>0</v>
      </c>
      <c r="J777"/>
      <c r="K777"/>
      <c r="L777"/>
      <c r="M777"/>
      <c r="N777"/>
      <c r="O777"/>
      <c r="P777"/>
      <c r="Q777"/>
      <c r="R777"/>
      <c r="S777"/>
      <c r="T777"/>
      <c r="U777"/>
      <c r="V777"/>
      <c r="W777"/>
      <c r="X777"/>
      <c r="Y777"/>
      <c r="Z777"/>
      <c r="AA777"/>
      <c r="AB777"/>
      <c r="AC777"/>
      <c r="AD777"/>
      <c r="AE777"/>
      <c r="AF777"/>
      <c r="AG777"/>
      <c r="AH777"/>
      <c r="AI777"/>
    </row>
    <row r="778" spans="1:35" s="3" customFormat="1" ht="15.75" customHeight="1" x14ac:dyDescent="0.25">
      <c r="A778" s="18" t="s">
        <v>917</v>
      </c>
      <c r="B778" s="17" t="s">
        <v>806</v>
      </c>
      <c r="C778" s="20">
        <v>0</v>
      </c>
      <c r="D778" s="20">
        <v>0</v>
      </c>
      <c r="E778" s="20">
        <v>0</v>
      </c>
      <c r="F778" s="20">
        <v>0</v>
      </c>
      <c r="G778" s="20">
        <v>3675</v>
      </c>
      <c r="H778" s="20">
        <v>1.0363864491844417</v>
      </c>
      <c r="I778" s="20">
        <v>0</v>
      </c>
      <c r="J778"/>
      <c r="K778"/>
      <c r="L778"/>
      <c r="M778"/>
      <c r="N778"/>
      <c r="O778"/>
      <c r="P778"/>
      <c r="Q778"/>
      <c r="R778"/>
      <c r="S778"/>
      <c r="T778"/>
      <c r="U778"/>
      <c r="V778"/>
      <c r="W778"/>
      <c r="X778"/>
      <c r="Y778"/>
      <c r="Z778"/>
      <c r="AA778"/>
      <c r="AB778"/>
      <c r="AC778"/>
      <c r="AD778"/>
      <c r="AE778"/>
      <c r="AF778"/>
      <c r="AG778"/>
      <c r="AH778"/>
      <c r="AI778"/>
    </row>
    <row r="779" spans="1:35" s="3" customFormat="1" ht="15.75" customHeight="1" x14ac:dyDescent="0.25">
      <c r="A779" s="18" t="s">
        <v>918</v>
      </c>
      <c r="B779" s="17" t="s">
        <v>808</v>
      </c>
      <c r="C779" s="20">
        <v>0</v>
      </c>
      <c r="D779" s="20">
        <v>0</v>
      </c>
      <c r="E779" s="20">
        <v>0</v>
      </c>
      <c r="F779" s="20">
        <v>0</v>
      </c>
      <c r="G779" s="20">
        <v>3096</v>
      </c>
      <c r="H779" s="20">
        <v>1.0363864491844417</v>
      </c>
      <c r="I779" s="20">
        <v>0</v>
      </c>
      <c r="J779"/>
      <c r="K779"/>
      <c r="L779"/>
      <c r="M779"/>
      <c r="N779"/>
      <c r="O779"/>
      <c r="P779"/>
      <c r="Q779"/>
      <c r="R779"/>
      <c r="S779"/>
      <c r="T779"/>
      <c r="U779"/>
      <c r="V779"/>
      <c r="W779"/>
      <c r="X779"/>
      <c r="Y779"/>
      <c r="Z779"/>
      <c r="AA779"/>
      <c r="AB779"/>
      <c r="AC779"/>
      <c r="AD779"/>
      <c r="AE779"/>
      <c r="AF779"/>
      <c r="AG779"/>
      <c r="AH779"/>
      <c r="AI779"/>
    </row>
    <row r="780" spans="1:35" s="3" customFormat="1" ht="15.75" customHeight="1" x14ac:dyDescent="0.25">
      <c r="A780" s="18" t="s">
        <v>919</v>
      </c>
      <c r="B780" s="17" t="s">
        <v>810</v>
      </c>
      <c r="C780" s="20">
        <v>0</v>
      </c>
      <c r="D780" s="20">
        <v>0</v>
      </c>
      <c r="E780" s="20">
        <v>0</v>
      </c>
      <c r="F780" s="20">
        <v>0</v>
      </c>
      <c r="G780" s="20">
        <v>2004</v>
      </c>
      <c r="H780" s="20">
        <v>1.0363864491844417</v>
      </c>
      <c r="I780" s="20">
        <v>0</v>
      </c>
      <c r="J780"/>
      <c r="K780"/>
      <c r="L780"/>
      <c r="M780"/>
      <c r="N780"/>
      <c r="O780"/>
      <c r="P780"/>
      <c r="Q780"/>
      <c r="R780"/>
      <c r="S780"/>
      <c r="T780"/>
      <c r="U780"/>
      <c r="V780"/>
      <c r="W780"/>
      <c r="X780"/>
      <c r="Y780"/>
      <c r="Z780"/>
      <c r="AA780"/>
      <c r="AB780"/>
      <c r="AC780"/>
      <c r="AD780"/>
      <c r="AE780"/>
      <c r="AF780"/>
      <c r="AG780"/>
      <c r="AH780"/>
      <c r="AI780"/>
    </row>
    <row r="781" spans="1:35" s="3" customFormat="1" ht="15.75" customHeight="1" x14ac:dyDescent="0.25">
      <c r="A781" s="18" t="s">
        <v>920</v>
      </c>
      <c r="B781" s="17" t="s">
        <v>812</v>
      </c>
      <c r="C781" s="20">
        <v>0</v>
      </c>
      <c r="D781" s="20">
        <v>0</v>
      </c>
      <c r="E781" s="20">
        <v>0</v>
      </c>
      <c r="F781" s="20">
        <v>0</v>
      </c>
      <c r="G781" s="20">
        <v>1598</v>
      </c>
      <c r="H781" s="20">
        <v>1.0363864491844417</v>
      </c>
      <c r="I781" s="20">
        <v>0</v>
      </c>
      <c r="J781"/>
      <c r="K781"/>
      <c r="L781"/>
      <c r="M781"/>
      <c r="N781"/>
      <c r="O781"/>
      <c r="P781"/>
      <c r="Q781"/>
      <c r="R781"/>
      <c r="S781"/>
      <c r="T781"/>
      <c r="U781"/>
      <c r="V781"/>
      <c r="W781"/>
      <c r="X781"/>
      <c r="Y781"/>
      <c r="Z781"/>
      <c r="AA781"/>
      <c r="AB781"/>
      <c r="AC781"/>
      <c r="AD781"/>
      <c r="AE781"/>
      <c r="AF781"/>
      <c r="AG781"/>
      <c r="AH781"/>
      <c r="AI781"/>
    </row>
    <row r="782" spans="1:35" s="3" customFormat="1" ht="15.75" customHeight="1" x14ac:dyDescent="0.25">
      <c r="A782" s="18" t="s">
        <v>921</v>
      </c>
      <c r="B782" s="17" t="s">
        <v>814</v>
      </c>
      <c r="C782" s="20">
        <v>0</v>
      </c>
      <c r="D782" s="20">
        <v>0</v>
      </c>
      <c r="E782" s="20">
        <v>0</v>
      </c>
      <c r="F782" s="20">
        <v>0</v>
      </c>
      <c r="G782" s="20">
        <v>11932</v>
      </c>
      <c r="H782" s="20">
        <v>1.0363864491844417</v>
      </c>
      <c r="I782" s="20">
        <v>0</v>
      </c>
      <c r="J782"/>
      <c r="K782"/>
      <c r="L782"/>
      <c r="M782"/>
      <c r="N782"/>
      <c r="O782"/>
      <c r="P782"/>
      <c r="Q782"/>
      <c r="R782"/>
      <c r="S782"/>
      <c r="T782"/>
      <c r="U782"/>
      <c r="V782"/>
      <c r="W782"/>
      <c r="X782"/>
      <c r="Y782"/>
      <c r="Z782"/>
      <c r="AA782"/>
      <c r="AB782"/>
      <c r="AC782"/>
      <c r="AD782"/>
      <c r="AE782"/>
      <c r="AF782"/>
      <c r="AG782"/>
      <c r="AH782"/>
      <c r="AI782"/>
    </row>
    <row r="783" spans="1:35" s="3" customFormat="1" ht="15.75" customHeight="1" x14ac:dyDescent="0.25">
      <c r="A783" s="18" t="s">
        <v>922</v>
      </c>
      <c r="B783" s="17" t="s">
        <v>816</v>
      </c>
      <c r="C783" s="20">
        <v>0</v>
      </c>
      <c r="D783" s="20">
        <v>0</v>
      </c>
      <c r="E783" s="20">
        <v>0</v>
      </c>
      <c r="F783" s="20">
        <v>0</v>
      </c>
      <c r="G783" s="20">
        <v>22987</v>
      </c>
      <c r="H783" s="20">
        <v>1.0363864491844417</v>
      </c>
      <c r="I783" s="20">
        <v>0</v>
      </c>
      <c r="J783"/>
      <c r="K783"/>
      <c r="L783"/>
      <c r="M783"/>
      <c r="N783"/>
      <c r="O783"/>
      <c r="P783"/>
      <c r="Q783"/>
      <c r="R783"/>
      <c r="S783"/>
      <c r="T783"/>
      <c r="U783"/>
      <c r="V783"/>
      <c r="W783"/>
      <c r="X783"/>
      <c r="Y783"/>
      <c r="Z783"/>
      <c r="AA783"/>
      <c r="AB783"/>
      <c r="AC783"/>
      <c r="AD783"/>
      <c r="AE783"/>
      <c r="AF783"/>
      <c r="AG783"/>
      <c r="AH783"/>
      <c r="AI783"/>
    </row>
    <row r="784" spans="1:35" s="3" customFormat="1" ht="15.75" customHeight="1" x14ac:dyDescent="0.25">
      <c r="A784" s="18" t="s">
        <v>923</v>
      </c>
      <c r="B784" s="17" t="s">
        <v>818</v>
      </c>
      <c r="C784" s="20">
        <v>0</v>
      </c>
      <c r="D784" s="20">
        <v>0</v>
      </c>
      <c r="E784" s="20">
        <v>0</v>
      </c>
      <c r="F784" s="20">
        <v>0</v>
      </c>
      <c r="G784" s="20">
        <v>8183</v>
      </c>
      <c r="H784" s="20">
        <v>1.0363864491844417</v>
      </c>
      <c r="I784" s="20">
        <v>0</v>
      </c>
      <c r="J784"/>
      <c r="K784"/>
      <c r="L784"/>
      <c r="M784"/>
      <c r="N784"/>
      <c r="O784"/>
      <c r="P784"/>
      <c r="Q784"/>
      <c r="R784"/>
      <c r="S784"/>
      <c r="T784"/>
      <c r="U784"/>
      <c r="V784"/>
      <c r="W784"/>
      <c r="X784"/>
      <c r="Y784"/>
      <c r="Z784"/>
      <c r="AA784"/>
      <c r="AB784"/>
      <c r="AC784"/>
      <c r="AD784"/>
      <c r="AE784"/>
      <c r="AF784"/>
      <c r="AG784"/>
      <c r="AH784"/>
      <c r="AI784"/>
    </row>
    <row r="785" spans="1:35" s="3" customFormat="1" ht="15.75" customHeight="1" x14ac:dyDescent="0.25">
      <c r="A785" s="18" t="s">
        <v>924</v>
      </c>
      <c r="B785" s="17" t="s">
        <v>820</v>
      </c>
      <c r="C785" s="20">
        <v>0</v>
      </c>
      <c r="D785" s="20">
        <v>0</v>
      </c>
      <c r="E785" s="20">
        <v>0</v>
      </c>
      <c r="F785" s="20">
        <v>0</v>
      </c>
      <c r="G785" s="20">
        <v>15285</v>
      </c>
      <c r="H785" s="20">
        <v>1.0363864491844417</v>
      </c>
      <c r="I785" s="20">
        <v>0</v>
      </c>
      <c r="J785"/>
      <c r="K785"/>
      <c r="L785"/>
      <c r="M785"/>
      <c r="N785"/>
      <c r="O785"/>
      <c r="P785"/>
      <c r="Q785"/>
      <c r="R785"/>
      <c r="S785"/>
      <c r="T785"/>
      <c r="U785"/>
      <c r="V785"/>
      <c r="W785"/>
      <c r="X785"/>
      <c r="Y785"/>
      <c r="Z785"/>
      <c r="AA785"/>
      <c r="AB785"/>
      <c r="AC785"/>
      <c r="AD785"/>
      <c r="AE785"/>
      <c r="AF785"/>
      <c r="AG785"/>
      <c r="AH785"/>
      <c r="AI785"/>
    </row>
    <row r="786" spans="1:35" s="3" customFormat="1" ht="15.75" customHeight="1" x14ac:dyDescent="0.25">
      <c r="A786" s="18" t="s">
        <v>925</v>
      </c>
      <c r="B786" s="17" t="s">
        <v>822</v>
      </c>
      <c r="C786" s="20">
        <v>0</v>
      </c>
      <c r="D786" s="20">
        <v>0</v>
      </c>
      <c r="E786" s="20">
        <v>0</v>
      </c>
      <c r="F786" s="20">
        <v>0</v>
      </c>
      <c r="G786" s="20">
        <v>6879</v>
      </c>
      <c r="H786" s="20">
        <v>1.0363864491844417</v>
      </c>
      <c r="I786" s="20">
        <v>0</v>
      </c>
      <c r="J786"/>
      <c r="K786"/>
      <c r="L786"/>
      <c r="M786"/>
      <c r="N786"/>
      <c r="O786"/>
      <c r="P786"/>
      <c r="Q786"/>
      <c r="R786"/>
      <c r="S786"/>
      <c r="T786"/>
      <c r="U786"/>
      <c r="V786"/>
      <c r="W786"/>
      <c r="X786"/>
      <c r="Y786"/>
      <c r="Z786"/>
      <c r="AA786"/>
      <c r="AB786"/>
      <c r="AC786"/>
      <c r="AD786"/>
      <c r="AE786"/>
      <c r="AF786"/>
      <c r="AG786"/>
      <c r="AH786"/>
      <c r="AI786"/>
    </row>
    <row r="787" spans="1:35" s="3" customFormat="1" ht="15.75" customHeight="1" x14ac:dyDescent="0.25">
      <c r="A787" s="18" t="s">
        <v>926</v>
      </c>
      <c r="B787" s="17" t="s">
        <v>824</v>
      </c>
      <c r="C787" s="20">
        <v>0</v>
      </c>
      <c r="D787" s="20">
        <v>0</v>
      </c>
      <c r="E787" s="20">
        <v>0</v>
      </c>
      <c r="F787" s="20">
        <v>0</v>
      </c>
      <c r="G787" s="20">
        <v>12849</v>
      </c>
      <c r="H787" s="20">
        <v>1.0363864491844417</v>
      </c>
      <c r="I787" s="20">
        <v>0</v>
      </c>
      <c r="J787"/>
      <c r="K787"/>
      <c r="L787"/>
      <c r="M787"/>
      <c r="N787"/>
      <c r="O787"/>
      <c r="P787"/>
      <c r="Q787"/>
      <c r="R787"/>
      <c r="S787"/>
      <c r="T787"/>
      <c r="U787"/>
      <c r="V787"/>
      <c r="W787"/>
      <c r="X787"/>
      <c r="Y787"/>
      <c r="Z787"/>
      <c r="AA787"/>
      <c r="AB787"/>
      <c r="AC787"/>
      <c r="AD787"/>
      <c r="AE787"/>
      <c r="AF787"/>
      <c r="AG787"/>
      <c r="AH787"/>
      <c r="AI787"/>
    </row>
    <row r="788" spans="1:35" s="3" customFormat="1" ht="15.75" customHeight="1" x14ac:dyDescent="0.25">
      <c r="A788" s="18" t="s">
        <v>927</v>
      </c>
      <c r="B788" s="17" t="s">
        <v>826</v>
      </c>
      <c r="C788" s="20">
        <v>0</v>
      </c>
      <c r="D788" s="20">
        <v>0</v>
      </c>
      <c r="E788" s="20">
        <v>0</v>
      </c>
      <c r="F788" s="20">
        <v>0</v>
      </c>
      <c r="G788" s="20">
        <v>7079</v>
      </c>
      <c r="H788" s="20">
        <v>1.0363864491844417</v>
      </c>
      <c r="I788" s="20">
        <v>0</v>
      </c>
      <c r="J788"/>
      <c r="K788"/>
      <c r="L788"/>
      <c r="M788"/>
      <c r="N788"/>
      <c r="O788"/>
      <c r="P788"/>
      <c r="Q788"/>
      <c r="R788"/>
      <c r="S788"/>
      <c r="T788"/>
      <c r="U788"/>
      <c r="V788"/>
      <c r="W788"/>
      <c r="X788"/>
      <c r="Y788"/>
      <c r="Z788"/>
      <c r="AA788"/>
      <c r="AB788"/>
      <c r="AC788"/>
      <c r="AD788"/>
      <c r="AE788"/>
      <c r="AF788"/>
      <c r="AG788"/>
      <c r="AH788"/>
      <c r="AI788"/>
    </row>
    <row r="789" spans="1:35" s="3" customFormat="1" ht="15.75" customHeight="1" x14ac:dyDescent="0.25">
      <c r="A789" s="18" t="s">
        <v>928</v>
      </c>
      <c r="B789" s="17" t="s">
        <v>828</v>
      </c>
      <c r="C789" s="20">
        <v>0</v>
      </c>
      <c r="D789" s="20">
        <v>0</v>
      </c>
      <c r="E789" s="20">
        <v>0</v>
      </c>
      <c r="F789" s="20">
        <v>0</v>
      </c>
      <c r="G789" s="20">
        <v>9446</v>
      </c>
      <c r="H789" s="20">
        <v>1.0363864491844417</v>
      </c>
      <c r="I789" s="20">
        <v>0</v>
      </c>
      <c r="J789"/>
      <c r="K789"/>
      <c r="L789"/>
      <c r="M789"/>
      <c r="N789"/>
      <c r="O789"/>
      <c r="P789"/>
      <c r="Q789"/>
      <c r="R789"/>
      <c r="S789"/>
      <c r="T789"/>
      <c r="U789"/>
      <c r="V789"/>
      <c r="W789"/>
      <c r="X789"/>
      <c r="Y789"/>
      <c r="Z789"/>
      <c r="AA789"/>
      <c r="AB789"/>
      <c r="AC789"/>
      <c r="AD789"/>
      <c r="AE789"/>
      <c r="AF789"/>
      <c r="AG789"/>
      <c r="AH789"/>
      <c r="AI789"/>
    </row>
    <row r="790" spans="1:35" s="3" customFormat="1" ht="15.75" customHeight="1" x14ac:dyDescent="0.25">
      <c r="A790" s="18" t="s">
        <v>929</v>
      </c>
      <c r="B790" s="17" t="s">
        <v>830</v>
      </c>
      <c r="C790" s="20">
        <v>0</v>
      </c>
      <c r="D790" s="20">
        <v>0</v>
      </c>
      <c r="E790" s="20">
        <v>0</v>
      </c>
      <c r="F790" s="20">
        <v>0</v>
      </c>
      <c r="G790" s="20">
        <v>3273</v>
      </c>
      <c r="H790" s="20">
        <v>1.0363864491844417</v>
      </c>
      <c r="I790" s="20">
        <v>0</v>
      </c>
      <c r="J790"/>
      <c r="K790"/>
      <c r="L790"/>
      <c r="M790"/>
      <c r="N790"/>
      <c r="O790"/>
      <c r="P790"/>
      <c r="Q790"/>
      <c r="R790"/>
      <c r="S790"/>
      <c r="T790"/>
      <c r="U790"/>
      <c r="V790"/>
      <c r="W790"/>
      <c r="X790"/>
      <c r="Y790"/>
      <c r="Z790"/>
      <c r="AA790"/>
      <c r="AB790"/>
      <c r="AC790"/>
      <c r="AD790"/>
      <c r="AE790"/>
      <c r="AF790"/>
      <c r="AG790"/>
      <c r="AH790"/>
      <c r="AI790"/>
    </row>
    <row r="791" spans="1:35" s="3" customFormat="1" ht="15.75" customHeight="1" x14ac:dyDescent="0.25">
      <c r="A791" s="18" t="s">
        <v>930</v>
      </c>
      <c r="B791" s="17" t="s">
        <v>832</v>
      </c>
      <c r="C791" s="20">
        <v>0</v>
      </c>
      <c r="D791" s="20">
        <v>0</v>
      </c>
      <c r="E791" s="20">
        <v>0</v>
      </c>
      <c r="F791" s="20">
        <v>0</v>
      </c>
      <c r="G791" s="20">
        <v>7308</v>
      </c>
      <c r="H791" s="20">
        <v>1.0363864491844417</v>
      </c>
      <c r="I791" s="20">
        <v>0</v>
      </c>
      <c r="J791"/>
      <c r="K791"/>
      <c r="L791"/>
      <c r="M791"/>
      <c r="N791"/>
      <c r="O791"/>
      <c r="P791"/>
      <c r="Q791"/>
      <c r="R791"/>
      <c r="S791"/>
      <c r="T791"/>
      <c r="U791"/>
      <c r="V791"/>
      <c r="W791"/>
      <c r="X791"/>
      <c r="Y791"/>
      <c r="Z791"/>
      <c r="AA791"/>
      <c r="AB791"/>
      <c r="AC791"/>
      <c r="AD791"/>
      <c r="AE791"/>
      <c r="AF791"/>
      <c r="AG791"/>
      <c r="AH791"/>
      <c r="AI791"/>
    </row>
    <row r="792" spans="1:35" s="3" customFormat="1" ht="15.75" customHeight="1" x14ac:dyDescent="0.25">
      <c r="A792" s="18" t="s">
        <v>931</v>
      </c>
      <c r="B792" s="17" t="s">
        <v>834</v>
      </c>
      <c r="C792" s="20">
        <v>0</v>
      </c>
      <c r="D792" s="20">
        <v>0</v>
      </c>
      <c r="E792" s="20">
        <v>0</v>
      </c>
      <c r="F792" s="20">
        <v>0</v>
      </c>
      <c r="G792" s="20">
        <v>2610</v>
      </c>
      <c r="H792" s="20">
        <v>1.0363864491844417</v>
      </c>
      <c r="I792" s="20">
        <v>0</v>
      </c>
      <c r="J792"/>
      <c r="K792"/>
      <c r="L792"/>
      <c r="M792"/>
      <c r="N792"/>
      <c r="O792"/>
      <c r="P792"/>
      <c r="Q792"/>
      <c r="R792"/>
      <c r="S792"/>
      <c r="T792"/>
      <c r="U792"/>
      <c r="V792"/>
      <c r="W792"/>
      <c r="X792"/>
      <c r="Y792"/>
      <c r="Z792"/>
      <c r="AA792"/>
      <c r="AB792"/>
      <c r="AC792"/>
      <c r="AD792"/>
      <c r="AE792"/>
      <c r="AF792"/>
      <c r="AG792"/>
      <c r="AH792"/>
      <c r="AI792"/>
    </row>
    <row r="793" spans="1:35" s="3" customFormat="1" ht="15.75" customHeight="1" x14ac:dyDescent="0.25">
      <c r="A793" s="18" t="s">
        <v>932</v>
      </c>
      <c r="B793" s="17" t="s">
        <v>836</v>
      </c>
      <c r="C793" s="20">
        <v>0</v>
      </c>
      <c r="D793" s="20">
        <v>0</v>
      </c>
      <c r="E793" s="20">
        <v>0</v>
      </c>
      <c r="F793" s="20">
        <v>0</v>
      </c>
      <c r="G793" s="20">
        <v>5003</v>
      </c>
      <c r="H793" s="20">
        <v>1.0363864491844417</v>
      </c>
      <c r="I793" s="20">
        <v>0</v>
      </c>
      <c r="J793"/>
      <c r="K793"/>
      <c r="L793"/>
      <c r="M793"/>
      <c r="N793"/>
      <c r="O793"/>
      <c r="P793"/>
      <c r="Q793"/>
      <c r="R793"/>
      <c r="S793"/>
      <c r="T793"/>
      <c r="U793"/>
      <c r="V793"/>
      <c r="W793"/>
      <c r="X793"/>
      <c r="Y793"/>
      <c r="Z793"/>
      <c r="AA793"/>
      <c r="AB793"/>
      <c r="AC793"/>
      <c r="AD793"/>
      <c r="AE793"/>
      <c r="AF793"/>
      <c r="AG793"/>
      <c r="AH793"/>
      <c r="AI793"/>
    </row>
    <row r="794" spans="1:35" s="3" customFormat="1" ht="15.75" customHeight="1" x14ac:dyDescent="0.25">
      <c r="A794" s="18" t="s">
        <v>933</v>
      </c>
      <c r="B794" s="17" t="s">
        <v>838</v>
      </c>
      <c r="C794" s="20">
        <v>0</v>
      </c>
      <c r="D794" s="20">
        <v>0</v>
      </c>
      <c r="E794" s="20">
        <v>0</v>
      </c>
      <c r="F794" s="20">
        <v>0</v>
      </c>
      <c r="G794" s="20">
        <v>1735</v>
      </c>
      <c r="H794" s="20">
        <v>1.0363864491844417</v>
      </c>
      <c r="I794" s="20">
        <v>0</v>
      </c>
      <c r="J794"/>
      <c r="K794"/>
      <c r="L794"/>
      <c r="M794"/>
      <c r="N794"/>
      <c r="O794"/>
      <c r="P794"/>
      <c r="Q794"/>
      <c r="R794"/>
      <c r="S794"/>
      <c r="T794"/>
      <c r="U794"/>
      <c r="V794"/>
      <c r="W794"/>
      <c r="X794"/>
      <c r="Y794"/>
      <c r="Z794"/>
      <c r="AA794"/>
      <c r="AB794"/>
      <c r="AC794"/>
      <c r="AD794"/>
      <c r="AE794"/>
      <c r="AF794"/>
      <c r="AG794"/>
      <c r="AH794"/>
      <c r="AI794"/>
    </row>
    <row r="795" spans="1:35" s="3" customFormat="1" ht="15.75" customHeight="1" x14ac:dyDescent="0.25">
      <c r="A795" s="18" t="s">
        <v>934</v>
      </c>
      <c r="B795" s="17" t="s">
        <v>840</v>
      </c>
      <c r="C795" s="20">
        <v>0</v>
      </c>
      <c r="D795" s="20">
        <v>0</v>
      </c>
      <c r="E795" s="20">
        <v>0</v>
      </c>
      <c r="F795" s="20">
        <v>0</v>
      </c>
      <c r="G795" s="20">
        <v>3241</v>
      </c>
      <c r="H795" s="20">
        <v>1.0363864491844417</v>
      </c>
      <c r="I795" s="20">
        <v>0</v>
      </c>
      <c r="J795"/>
      <c r="K795"/>
      <c r="L795"/>
      <c r="M795"/>
      <c r="N795"/>
      <c r="O795"/>
      <c r="P795"/>
      <c r="Q795"/>
      <c r="R795"/>
      <c r="S795"/>
      <c r="T795"/>
      <c r="U795"/>
      <c r="V795"/>
      <c r="W795"/>
      <c r="X795"/>
      <c r="Y795"/>
      <c r="Z795"/>
      <c r="AA795"/>
      <c r="AB795"/>
      <c r="AC795"/>
      <c r="AD795"/>
      <c r="AE795"/>
      <c r="AF795"/>
      <c r="AG795"/>
      <c r="AH795"/>
      <c r="AI795"/>
    </row>
    <row r="796" spans="1:35" s="3" customFormat="1" ht="15.75" customHeight="1" x14ac:dyDescent="0.25">
      <c r="A796" s="18" t="s">
        <v>935</v>
      </c>
      <c r="B796" s="17" t="s">
        <v>842</v>
      </c>
      <c r="C796" s="20">
        <v>0</v>
      </c>
      <c r="D796" s="20">
        <v>0</v>
      </c>
      <c r="E796" s="20">
        <v>0</v>
      </c>
      <c r="F796" s="20">
        <v>0</v>
      </c>
      <c r="G796" s="20">
        <v>1351</v>
      </c>
      <c r="H796" s="20">
        <v>1.0363864491844417</v>
      </c>
      <c r="I796" s="20">
        <v>0</v>
      </c>
      <c r="J796"/>
      <c r="K796"/>
      <c r="L796"/>
      <c r="M796"/>
      <c r="N796"/>
      <c r="O796"/>
      <c r="P796"/>
      <c r="Q796"/>
      <c r="R796"/>
      <c r="S796"/>
      <c r="T796"/>
      <c r="U796"/>
      <c r="V796"/>
      <c r="W796"/>
      <c r="X796"/>
      <c r="Y796"/>
      <c r="Z796"/>
      <c r="AA796"/>
      <c r="AB796"/>
      <c r="AC796"/>
      <c r="AD796"/>
      <c r="AE796"/>
      <c r="AF796"/>
      <c r="AG796"/>
      <c r="AH796"/>
      <c r="AI796"/>
    </row>
    <row r="797" spans="1:35" s="3" customFormat="1" ht="15.75" customHeight="1" x14ac:dyDescent="0.25">
      <c r="A797" s="18" t="s">
        <v>936</v>
      </c>
      <c r="B797" s="17" t="s">
        <v>844</v>
      </c>
      <c r="C797" s="20">
        <v>0</v>
      </c>
      <c r="D797" s="20">
        <v>0</v>
      </c>
      <c r="E797" s="20">
        <v>0</v>
      </c>
      <c r="F797" s="20">
        <v>0</v>
      </c>
      <c r="G797" s="20">
        <v>2524</v>
      </c>
      <c r="H797" s="20">
        <v>1.0363864491844417</v>
      </c>
      <c r="I797" s="20">
        <v>0</v>
      </c>
      <c r="J797"/>
      <c r="K797"/>
      <c r="L797"/>
      <c r="M797"/>
      <c r="N797"/>
      <c r="O797"/>
      <c r="P797"/>
      <c r="Q797"/>
      <c r="R797"/>
      <c r="S797"/>
      <c r="T797"/>
      <c r="U797"/>
      <c r="V797"/>
      <c r="W797"/>
      <c r="X797"/>
      <c r="Y797"/>
      <c r="Z797"/>
      <c r="AA797"/>
      <c r="AB797"/>
      <c r="AC797"/>
      <c r="AD797"/>
      <c r="AE797"/>
      <c r="AF797"/>
      <c r="AG797"/>
      <c r="AH797"/>
      <c r="AI797"/>
    </row>
    <row r="798" spans="1:35" s="3" customFormat="1" ht="15.75" customHeight="1" x14ac:dyDescent="0.25">
      <c r="A798" s="18" t="s">
        <v>937</v>
      </c>
      <c r="B798" s="17" t="s">
        <v>846</v>
      </c>
      <c r="C798" s="20">
        <v>0</v>
      </c>
      <c r="D798" s="20">
        <v>0</v>
      </c>
      <c r="E798" s="20">
        <v>0</v>
      </c>
      <c r="F798" s="20">
        <v>0</v>
      </c>
      <c r="G798" s="20">
        <v>1150</v>
      </c>
      <c r="H798" s="20">
        <v>1.0363864491844417</v>
      </c>
      <c r="I798" s="20">
        <v>0</v>
      </c>
      <c r="J798"/>
      <c r="K798"/>
      <c r="L798"/>
      <c r="M798"/>
      <c r="N798"/>
      <c r="O798"/>
      <c r="P798"/>
      <c r="Q798"/>
      <c r="R798"/>
      <c r="S798"/>
      <c r="T798"/>
      <c r="U798"/>
      <c r="V798"/>
      <c r="W798"/>
      <c r="X798"/>
      <c r="Y798"/>
      <c r="Z798"/>
      <c r="AA798"/>
      <c r="AB798"/>
      <c r="AC798"/>
      <c r="AD798"/>
      <c r="AE798"/>
      <c r="AF798"/>
      <c r="AG798"/>
      <c r="AH798"/>
      <c r="AI798"/>
    </row>
    <row r="799" spans="1:35" s="3" customFormat="1" ht="15.75" customHeight="1" x14ac:dyDescent="0.25">
      <c r="A799" s="18" t="s">
        <v>938</v>
      </c>
      <c r="B799" s="17" t="s">
        <v>848</v>
      </c>
      <c r="C799" s="20">
        <v>0</v>
      </c>
      <c r="D799" s="20">
        <v>0</v>
      </c>
      <c r="E799" s="20">
        <v>0</v>
      </c>
      <c r="F799" s="20">
        <v>0</v>
      </c>
      <c r="G799" s="20">
        <v>2148</v>
      </c>
      <c r="H799" s="20">
        <v>1.0363864491844417</v>
      </c>
      <c r="I799" s="20">
        <v>0</v>
      </c>
      <c r="J799"/>
      <c r="K799"/>
      <c r="L799"/>
      <c r="M799"/>
      <c r="N799"/>
      <c r="O799"/>
      <c r="P799"/>
      <c r="Q799"/>
      <c r="R799"/>
      <c r="S799"/>
      <c r="T799"/>
      <c r="U799"/>
      <c r="V799"/>
      <c r="W799"/>
      <c r="X799"/>
      <c r="Y799"/>
      <c r="Z799"/>
      <c r="AA799"/>
      <c r="AB799"/>
      <c r="AC799"/>
      <c r="AD799"/>
      <c r="AE799"/>
      <c r="AF799"/>
      <c r="AG799"/>
      <c r="AH799"/>
      <c r="AI799"/>
    </row>
    <row r="800" spans="1:35" s="3" customFormat="1" ht="15.75" customHeight="1" x14ac:dyDescent="0.25">
      <c r="A800" s="18" t="s">
        <v>939</v>
      </c>
      <c r="B800" s="17" t="s">
        <v>850</v>
      </c>
      <c r="C800" s="20">
        <v>0</v>
      </c>
      <c r="D800" s="20">
        <v>0</v>
      </c>
      <c r="E800" s="20">
        <v>0</v>
      </c>
      <c r="F800" s="20">
        <v>0</v>
      </c>
      <c r="G800" s="20">
        <v>13743</v>
      </c>
      <c r="H800" s="20">
        <v>1.0363864491844417</v>
      </c>
      <c r="I800" s="20">
        <v>0</v>
      </c>
      <c r="J800"/>
      <c r="K800"/>
      <c r="L800"/>
      <c r="M800"/>
      <c r="N800"/>
      <c r="O800"/>
      <c r="P800"/>
      <c r="Q800"/>
      <c r="R800"/>
      <c r="S800"/>
      <c r="T800"/>
      <c r="U800"/>
      <c r="V800"/>
      <c r="W800"/>
      <c r="X800"/>
      <c r="Y800"/>
      <c r="Z800"/>
      <c r="AA800"/>
      <c r="AB800"/>
      <c r="AC800"/>
      <c r="AD800"/>
      <c r="AE800"/>
      <c r="AF800"/>
      <c r="AG800"/>
      <c r="AH800"/>
      <c r="AI800"/>
    </row>
    <row r="801" spans="1:35" s="3" customFormat="1" ht="15.75" customHeight="1" x14ac:dyDescent="0.25">
      <c r="A801" s="18" t="s">
        <v>940</v>
      </c>
      <c r="B801" s="17" t="s">
        <v>852</v>
      </c>
      <c r="C801" s="20">
        <v>0</v>
      </c>
      <c r="D801" s="20">
        <v>0</v>
      </c>
      <c r="E801" s="20">
        <v>0</v>
      </c>
      <c r="F801" s="20">
        <v>0</v>
      </c>
      <c r="G801" s="20">
        <v>25670</v>
      </c>
      <c r="H801" s="20">
        <v>1.0363864491844417</v>
      </c>
      <c r="I801" s="20">
        <v>0</v>
      </c>
      <c r="J801"/>
      <c r="K801"/>
      <c r="L801"/>
      <c r="M801"/>
      <c r="N801"/>
      <c r="O801"/>
      <c r="P801"/>
      <c r="Q801"/>
      <c r="R801"/>
      <c r="S801"/>
      <c r="T801"/>
      <c r="U801"/>
      <c r="V801"/>
      <c r="W801"/>
      <c r="X801"/>
      <c r="Y801"/>
      <c r="Z801"/>
      <c r="AA801"/>
      <c r="AB801"/>
      <c r="AC801"/>
      <c r="AD801"/>
      <c r="AE801"/>
      <c r="AF801"/>
      <c r="AG801"/>
      <c r="AH801"/>
      <c r="AI801"/>
    </row>
    <row r="802" spans="1:35" s="3" customFormat="1" ht="15.75" customHeight="1" x14ac:dyDescent="0.25">
      <c r="A802" s="18" t="s">
        <v>941</v>
      </c>
      <c r="B802" s="17" t="s">
        <v>854</v>
      </c>
      <c r="C802" s="20">
        <v>0</v>
      </c>
      <c r="D802" s="20">
        <v>0</v>
      </c>
      <c r="E802" s="20">
        <v>0</v>
      </c>
      <c r="F802" s="20">
        <v>0</v>
      </c>
      <c r="G802" s="20">
        <v>8640</v>
      </c>
      <c r="H802" s="20">
        <v>1.0363864491844417</v>
      </c>
      <c r="I802" s="20">
        <v>0</v>
      </c>
      <c r="J802"/>
      <c r="K802"/>
      <c r="L802"/>
      <c r="M802"/>
      <c r="N802"/>
      <c r="O802"/>
      <c r="P802"/>
      <c r="Q802"/>
      <c r="R802"/>
      <c r="S802"/>
      <c r="T802"/>
      <c r="U802"/>
      <c r="V802"/>
      <c r="W802"/>
      <c r="X802"/>
      <c r="Y802"/>
      <c r="Z802"/>
      <c r="AA802"/>
      <c r="AB802"/>
      <c r="AC802"/>
      <c r="AD802"/>
      <c r="AE802"/>
      <c r="AF802"/>
      <c r="AG802"/>
      <c r="AH802"/>
      <c r="AI802"/>
    </row>
    <row r="803" spans="1:35" s="3" customFormat="1" ht="15.75" customHeight="1" x14ac:dyDescent="0.25">
      <c r="A803" s="18" t="s">
        <v>942</v>
      </c>
      <c r="B803" s="17" t="s">
        <v>856</v>
      </c>
      <c r="C803" s="20">
        <v>0</v>
      </c>
      <c r="D803" s="20">
        <v>0</v>
      </c>
      <c r="E803" s="20">
        <v>0</v>
      </c>
      <c r="F803" s="20">
        <v>0</v>
      </c>
      <c r="G803" s="20">
        <v>21905</v>
      </c>
      <c r="H803" s="20">
        <v>1.0363864491844417</v>
      </c>
      <c r="I803" s="20">
        <v>0</v>
      </c>
      <c r="J803"/>
      <c r="K803"/>
      <c r="L803"/>
      <c r="M803"/>
      <c r="N803"/>
      <c r="O803"/>
      <c r="P803"/>
      <c r="Q803"/>
      <c r="R803"/>
      <c r="S803"/>
      <c r="T803"/>
      <c r="U803"/>
      <c r="V803"/>
      <c r="W803"/>
      <c r="X803"/>
      <c r="Y803"/>
      <c r="Z803"/>
      <c r="AA803"/>
      <c r="AB803"/>
      <c r="AC803"/>
      <c r="AD803"/>
      <c r="AE803"/>
      <c r="AF803"/>
      <c r="AG803"/>
      <c r="AH803"/>
      <c r="AI803"/>
    </row>
    <row r="804" spans="1:35" s="3" customFormat="1" ht="15.75" customHeight="1" x14ac:dyDescent="0.25">
      <c r="A804" s="18" t="s">
        <v>943</v>
      </c>
      <c r="B804" s="17" t="s">
        <v>858</v>
      </c>
      <c r="C804" s="20">
        <v>0</v>
      </c>
      <c r="D804" s="20">
        <v>0</v>
      </c>
      <c r="E804" s="20">
        <v>0</v>
      </c>
      <c r="F804" s="20">
        <v>0</v>
      </c>
      <c r="G804" s="20">
        <v>5742</v>
      </c>
      <c r="H804" s="20">
        <v>1.0363864491844417</v>
      </c>
      <c r="I804" s="20">
        <v>0</v>
      </c>
      <c r="J804"/>
      <c r="K804"/>
      <c r="L804"/>
      <c r="M804"/>
      <c r="N804"/>
      <c r="O804"/>
      <c r="P804"/>
      <c r="Q804"/>
      <c r="R804"/>
      <c r="S804"/>
      <c r="T804"/>
      <c r="U804"/>
      <c r="V804"/>
      <c r="W804"/>
      <c r="X804"/>
      <c r="Y804"/>
      <c r="Z804"/>
      <c r="AA804"/>
      <c r="AB804"/>
      <c r="AC804"/>
      <c r="AD804"/>
      <c r="AE804"/>
      <c r="AF804"/>
      <c r="AG804"/>
      <c r="AH804"/>
      <c r="AI804"/>
    </row>
    <row r="805" spans="1:35" s="3" customFormat="1" ht="15.75" customHeight="1" x14ac:dyDescent="0.25">
      <c r="A805" s="18" t="s">
        <v>944</v>
      </c>
      <c r="B805" s="17" t="s">
        <v>860</v>
      </c>
      <c r="C805" s="20">
        <v>0</v>
      </c>
      <c r="D805" s="20">
        <v>0</v>
      </c>
      <c r="E805" s="20">
        <v>0</v>
      </c>
      <c r="F805" s="20">
        <v>0</v>
      </c>
      <c r="G805" s="20">
        <v>14559</v>
      </c>
      <c r="H805" s="20">
        <v>1.0363864491844417</v>
      </c>
      <c r="I805" s="20">
        <v>0</v>
      </c>
      <c r="J805"/>
      <c r="K805"/>
      <c r="L805"/>
      <c r="M805"/>
      <c r="N805"/>
      <c r="O805"/>
      <c r="P805"/>
      <c r="Q805"/>
      <c r="R805"/>
      <c r="S805"/>
      <c r="T805"/>
      <c r="U805"/>
      <c r="V805"/>
      <c r="W805"/>
      <c r="X805"/>
      <c r="Y805"/>
      <c r="Z805"/>
      <c r="AA805"/>
      <c r="AB805"/>
      <c r="AC805"/>
      <c r="AD805"/>
      <c r="AE805"/>
      <c r="AF805"/>
      <c r="AG805"/>
      <c r="AH805"/>
      <c r="AI805"/>
    </row>
    <row r="806" spans="1:35" s="3" customFormat="1" ht="15.75" customHeight="1" x14ac:dyDescent="0.25">
      <c r="A806" s="18" t="s">
        <v>945</v>
      </c>
      <c r="B806" s="17" t="s">
        <v>862</v>
      </c>
      <c r="C806" s="20">
        <v>0</v>
      </c>
      <c r="D806" s="20">
        <v>0</v>
      </c>
      <c r="E806" s="20">
        <v>0</v>
      </c>
      <c r="F806" s="20">
        <v>0</v>
      </c>
      <c r="G806" s="20">
        <v>5002</v>
      </c>
      <c r="H806" s="20">
        <v>1.0363864491844417</v>
      </c>
      <c r="I806" s="20">
        <v>0</v>
      </c>
      <c r="J806"/>
      <c r="K806"/>
      <c r="L806"/>
      <c r="M806"/>
      <c r="N806"/>
      <c r="O806"/>
      <c r="P806"/>
      <c r="Q806"/>
      <c r="R806"/>
      <c r="S806"/>
      <c r="T806"/>
      <c r="U806"/>
      <c r="V806"/>
      <c r="W806"/>
      <c r="X806"/>
      <c r="Y806"/>
      <c r="Z806"/>
      <c r="AA806"/>
      <c r="AB806"/>
      <c r="AC806"/>
      <c r="AD806"/>
      <c r="AE806"/>
      <c r="AF806"/>
      <c r="AG806"/>
      <c r="AH806"/>
      <c r="AI806"/>
    </row>
    <row r="807" spans="1:35" s="3" customFormat="1" ht="15.75" customHeight="1" x14ac:dyDescent="0.25">
      <c r="A807" s="18" t="s">
        <v>946</v>
      </c>
      <c r="B807" s="17" t="s">
        <v>864</v>
      </c>
      <c r="C807" s="20">
        <v>0</v>
      </c>
      <c r="D807" s="20">
        <v>0</v>
      </c>
      <c r="E807" s="20">
        <v>0</v>
      </c>
      <c r="F807" s="20">
        <v>0</v>
      </c>
      <c r="G807" s="20">
        <v>9343</v>
      </c>
      <c r="H807" s="20">
        <v>1.0363864491844417</v>
      </c>
      <c r="I807" s="20">
        <v>0</v>
      </c>
      <c r="J807"/>
      <c r="K807"/>
      <c r="L807"/>
      <c r="M807"/>
      <c r="N807"/>
      <c r="O807"/>
      <c r="P807"/>
      <c r="Q807"/>
      <c r="R807"/>
      <c r="S807"/>
      <c r="T807"/>
      <c r="U807"/>
      <c r="V807"/>
      <c r="W807"/>
      <c r="X807"/>
      <c r="Y807"/>
      <c r="Z807"/>
      <c r="AA807"/>
      <c r="AB807"/>
      <c r="AC807"/>
      <c r="AD807"/>
      <c r="AE807"/>
      <c r="AF807"/>
      <c r="AG807"/>
      <c r="AH807"/>
      <c r="AI807"/>
    </row>
    <row r="808" spans="1:35" s="3" customFormat="1" ht="15.75" customHeight="1" x14ac:dyDescent="0.25">
      <c r="A808" s="18" t="s">
        <v>947</v>
      </c>
      <c r="B808" s="17" t="s">
        <v>866</v>
      </c>
      <c r="C808" s="20">
        <v>0</v>
      </c>
      <c r="D808" s="20">
        <v>0</v>
      </c>
      <c r="E808" s="20">
        <v>0</v>
      </c>
      <c r="F808" s="20">
        <v>0</v>
      </c>
      <c r="G808" s="20">
        <v>4145</v>
      </c>
      <c r="H808" s="20">
        <v>1.0363864491844417</v>
      </c>
      <c r="I808" s="20">
        <v>0</v>
      </c>
      <c r="J808"/>
      <c r="K808"/>
      <c r="L808"/>
      <c r="M808"/>
      <c r="N808"/>
      <c r="O808"/>
      <c r="P808"/>
      <c r="Q808"/>
      <c r="R808"/>
      <c r="S808"/>
      <c r="T808"/>
      <c r="U808"/>
      <c r="V808"/>
      <c r="W808"/>
      <c r="X808"/>
      <c r="Y808"/>
      <c r="Z808"/>
      <c r="AA808"/>
      <c r="AB808"/>
      <c r="AC808"/>
      <c r="AD808"/>
      <c r="AE808"/>
      <c r="AF808"/>
      <c r="AG808"/>
      <c r="AH808"/>
      <c r="AI808"/>
    </row>
    <row r="809" spans="1:35" s="3" customFormat="1" ht="15.75" customHeight="1" x14ac:dyDescent="0.25">
      <c r="A809" s="18" t="s">
        <v>948</v>
      </c>
      <c r="B809" s="17" t="s">
        <v>868</v>
      </c>
      <c r="C809" s="20">
        <v>0</v>
      </c>
      <c r="D809" s="20">
        <v>0</v>
      </c>
      <c r="E809" s="20">
        <v>0</v>
      </c>
      <c r="F809" s="20">
        <v>0</v>
      </c>
      <c r="G809" s="20">
        <v>7741</v>
      </c>
      <c r="H809" s="20">
        <v>1.0363864491844417</v>
      </c>
      <c r="I809" s="20">
        <v>0</v>
      </c>
      <c r="J809"/>
      <c r="K809"/>
      <c r="L809"/>
      <c r="M809"/>
      <c r="N809"/>
      <c r="O809"/>
      <c r="P809"/>
      <c r="Q809"/>
      <c r="R809"/>
      <c r="S809"/>
      <c r="T809"/>
      <c r="U809"/>
      <c r="V809"/>
      <c r="W809"/>
      <c r="X809"/>
      <c r="Y809"/>
      <c r="Z809"/>
      <c r="AA809"/>
      <c r="AB809"/>
      <c r="AC809"/>
      <c r="AD809"/>
      <c r="AE809"/>
      <c r="AF809"/>
      <c r="AG809"/>
      <c r="AH809"/>
      <c r="AI809"/>
    </row>
    <row r="810" spans="1:35" s="3" customFormat="1" ht="15.75" customHeight="1" x14ac:dyDescent="0.25">
      <c r="A810" s="18" t="s">
        <v>949</v>
      </c>
      <c r="B810" s="17" t="s">
        <v>47</v>
      </c>
      <c r="C810" s="20">
        <v>0</v>
      </c>
      <c r="D810" s="20">
        <v>59.22</v>
      </c>
      <c r="E810" s="20">
        <v>96.82</v>
      </c>
      <c r="F810" s="20">
        <v>52.013333333333328</v>
      </c>
      <c r="G810" s="20" t="s">
        <v>15</v>
      </c>
      <c r="H810" s="20" t="s">
        <v>15</v>
      </c>
      <c r="I810" s="20">
        <v>2963.8920161271435</v>
      </c>
      <c r="J810"/>
      <c r="K810"/>
      <c r="L810"/>
      <c r="M810"/>
      <c r="N810"/>
      <c r="O810"/>
      <c r="P810"/>
      <c r="Q810"/>
      <c r="R810"/>
      <c r="S810"/>
      <c r="T810"/>
      <c r="U810"/>
      <c r="V810"/>
      <c r="W810"/>
      <c r="X810"/>
      <c r="Y810"/>
      <c r="Z810"/>
      <c r="AA810"/>
      <c r="AB810"/>
      <c r="AC810"/>
      <c r="AD810"/>
      <c r="AE810"/>
      <c r="AF810"/>
      <c r="AG810"/>
      <c r="AH810"/>
      <c r="AI810"/>
    </row>
    <row r="811" spans="1:35" s="3" customFormat="1" ht="15.75" customHeight="1" x14ac:dyDescent="0.25">
      <c r="A811" s="18" t="s">
        <v>950</v>
      </c>
      <c r="B811" s="17" t="s">
        <v>794</v>
      </c>
      <c r="C811" s="20">
        <v>0</v>
      </c>
      <c r="D811" s="20">
        <v>0</v>
      </c>
      <c r="E811" s="20">
        <v>0</v>
      </c>
      <c r="F811" s="20">
        <v>0</v>
      </c>
      <c r="G811" s="20">
        <v>3845</v>
      </c>
      <c r="H811" s="20">
        <v>1.0363864491844417</v>
      </c>
      <c r="I811" s="20">
        <v>0</v>
      </c>
      <c r="J811"/>
      <c r="K811"/>
      <c r="L811"/>
      <c r="M811"/>
      <c r="N811"/>
      <c r="O811"/>
      <c r="P811"/>
      <c r="Q811"/>
      <c r="R811"/>
      <c r="S811"/>
      <c r="T811"/>
      <c r="U811"/>
      <c r="V811"/>
      <c r="W811"/>
      <c r="X811"/>
      <c r="Y811"/>
      <c r="Z811"/>
      <c r="AA811"/>
      <c r="AB811"/>
      <c r="AC811"/>
      <c r="AD811"/>
      <c r="AE811"/>
      <c r="AF811"/>
      <c r="AG811"/>
      <c r="AH811"/>
      <c r="AI811"/>
    </row>
    <row r="812" spans="1:35" s="3" customFormat="1" ht="15.75" customHeight="1" x14ac:dyDescent="0.25">
      <c r="A812" s="18" t="s">
        <v>951</v>
      </c>
      <c r="B812" s="17" t="s">
        <v>796</v>
      </c>
      <c r="C812" s="20">
        <v>0</v>
      </c>
      <c r="D812" s="20">
        <v>0</v>
      </c>
      <c r="E812" s="20">
        <v>37.6</v>
      </c>
      <c r="F812" s="20">
        <v>12.533333333333333</v>
      </c>
      <c r="G812" s="20">
        <v>2908</v>
      </c>
      <c r="H812" s="20">
        <v>1.0363864491844417</v>
      </c>
      <c r="I812" s="20">
        <v>37.773107820995399</v>
      </c>
      <c r="J812"/>
      <c r="K812"/>
      <c r="L812"/>
      <c r="M812"/>
      <c r="N812"/>
      <c r="O812"/>
      <c r="P812"/>
      <c r="Q812"/>
      <c r="R812"/>
      <c r="S812"/>
      <c r="T812"/>
      <c r="U812"/>
      <c r="V812"/>
      <c r="W812"/>
      <c r="X812"/>
      <c r="Y812"/>
      <c r="Z812"/>
      <c r="AA812"/>
      <c r="AB812"/>
      <c r="AC812"/>
      <c r="AD812"/>
      <c r="AE812"/>
      <c r="AF812"/>
      <c r="AG812"/>
      <c r="AH812"/>
      <c r="AI812"/>
    </row>
    <row r="813" spans="1:35" s="3" customFormat="1" ht="15.75" customHeight="1" x14ac:dyDescent="0.25">
      <c r="A813" s="18" t="s">
        <v>952</v>
      </c>
      <c r="B813" s="17" t="s">
        <v>798</v>
      </c>
      <c r="C813" s="20">
        <v>0</v>
      </c>
      <c r="D813" s="20">
        <v>0</v>
      </c>
      <c r="E813" s="20">
        <v>0</v>
      </c>
      <c r="F813" s="20">
        <v>0</v>
      </c>
      <c r="G813" s="20">
        <v>2620</v>
      </c>
      <c r="H813" s="20">
        <v>1.0363864491844417</v>
      </c>
      <c r="I813" s="20">
        <v>0</v>
      </c>
      <c r="J813"/>
      <c r="K813"/>
      <c r="L813"/>
      <c r="M813"/>
      <c r="N813"/>
      <c r="O813"/>
      <c r="P813"/>
      <c r="Q813"/>
      <c r="R813"/>
      <c r="S813"/>
      <c r="T813"/>
      <c r="U813"/>
      <c r="V813"/>
      <c r="W813"/>
      <c r="X813"/>
      <c r="Y813"/>
      <c r="Z813"/>
      <c r="AA813"/>
      <c r="AB813"/>
      <c r="AC813"/>
      <c r="AD813"/>
      <c r="AE813"/>
      <c r="AF813"/>
      <c r="AG813"/>
      <c r="AH813"/>
      <c r="AI813"/>
    </row>
    <row r="814" spans="1:35" s="3" customFormat="1" ht="15.75" customHeight="1" x14ac:dyDescent="0.25">
      <c r="A814" s="18" t="s">
        <v>953</v>
      </c>
      <c r="B814" s="17" t="s">
        <v>800</v>
      </c>
      <c r="C814" s="20">
        <v>0</v>
      </c>
      <c r="D814" s="20">
        <v>0</v>
      </c>
      <c r="E814" s="20">
        <v>0</v>
      </c>
      <c r="F814" s="20">
        <v>0</v>
      </c>
      <c r="G814" s="20">
        <v>2208</v>
      </c>
      <c r="H814" s="20">
        <v>1.0363864491844417</v>
      </c>
      <c r="I814" s="20">
        <v>0</v>
      </c>
      <c r="J814"/>
      <c r="K814"/>
      <c r="L814"/>
      <c r="M814"/>
      <c r="N814"/>
      <c r="O814"/>
      <c r="P814"/>
      <c r="Q814"/>
      <c r="R814"/>
      <c r="S814"/>
      <c r="T814"/>
      <c r="U814"/>
      <c r="V814"/>
      <c r="W814"/>
      <c r="X814"/>
      <c r="Y814"/>
      <c r="Z814"/>
      <c r="AA814"/>
      <c r="AB814"/>
      <c r="AC814"/>
      <c r="AD814"/>
      <c r="AE814"/>
      <c r="AF814"/>
      <c r="AG814"/>
      <c r="AH814"/>
      <c r="AI814"/>
    </row>
    <row r="815" spans="1:35" s="3" customFormat="1" ht="15.75" customHeight="1" x14ac:dyDescent="0.25">
      <c r="A815" s="18" t="s">
        <v>954</v>
      </c>
      <c r="B815" s="17" t="s">
        <v>802</v>
      </c>
      <c r="C815" s="20">
        <v>0</v>
      </c>
      <c r="D815" s="20">
        <v>0</v>
      </c>
      <c r="E815" s="20">
        <v>0</v>
      </c>
      <c r="F815" s="20">
        <v>0</v>
      </c>
      <c r="G815" s="20">
        <v>4445</v>
      </c>
      <c r="H815" s="20">
        <v>1.0363864491844417</v>
      </c>
      <c r="I815" s="20">
        <v>0</v>
      </c>
      <c r="J815"/>
      <c r="K815"/>
      <c r="L815"/>
      <c r="M815"/>
      <c r="N815"/>
      <c r="O815"/>
      <c r="P815"/>
      <c r="Q815"/>
      <c r="R815"/>
      <c r="S815"/>
      <c r="T815"/>
      <c r="U815"/>
      <c r="V815"/>
      <c r="W815"/>
      <c r="X815"/>
      <c r="Y815"/>
      <c r="Z815"/>
      <c r="AA815"/>
      <c r="AB815"/>
      <c r="AC815"/>
      <c r="AD815"/>
      <c r="AE815"/>
      <c r="AF815"/>
      <c r="AG815"/>
      <c r="AH815"/>
      <c r="AI815"/>
    </row>
    <row r="816" spans="1:35" s="3" customFormat="1" ht="15.75" customHeight="1" x14ac:dyDescent="0.25">
      <c r="A816" s="18" t="s">
        <v>955</v>
      </c>
      <c r="B816" s="17" t="s">
        <v>804</v>
      </c>
      <c r="C816" s="20">
        <v>0</v>
      </c>
      <c r="D816" s="20">
        <v>0</v>
      </c>
      <c r="E816" s="20">
        <v>0</v>
      </c>
      <c r="F816" s="20">
        <v>0</v>
      </c>
      <c r="G816" s="20">
        <v>3223</v>
      </c>
      <c r="H816" s="20">
        <v>1.0363864491844417</v>
      </c>
      <c r="I816" s="20">
        <v>0</v>
      </c>
      <c r="J816"/>
      <c r="K816"/>
      <c r="L816"/>
      <c r="M816"/>
      <c r="N816"/>
      <c r="O816"/>
      <c r="P816"/>
      <c r="Q816"/>
      <c r="R816"/>
      <c r="S816"/>
      <c r="T816"/>
      <c r="U816"/>
      <c r="V816"/>
      <c r="W816"/>
      <c r="X816"/>
      <c r="Y816"/>
      <c r="Z816"/>
      <c r="AA816"/>
      <c r="AB816"/>
      <c r="AC816"/>
      <c r="AD816"/>
      <c r="AE816"/>
      <c r="AF816"/>
      <c r="AG816"/>
      <c r="AH816"/>
      <c r="AI816"/>
    </row>
    <row r="817" spans="1:35" s="3" customFormat="1" ht="15.75" customHeight="1" x14ac:dyDescent="0.25">
      <c r="A817" s="18" t="s">
        <v>956</v>
      </c>
      <c r="B817" s="17" t="s">
        <v>806</v>
      </c>
      <c r="C817" s="20">
        <v>0</v>
      </c>
      <c r="D817" s="20">
        <v>59.22</v>
      </c>
      <c r="E817" s="20">
        <v>59.219999999999992</v>
      </c>
      <c r="F817" s="20">
        <v>39.479999999999997</v>
      </c>
      <c r="G817" s="20">
        <v>3029</v>
      </c>
      <c r="H817" s="20">
        <v>1.0363864491844417</v>
      </c>
      <c r="I817" s="20">
        <v>123.9361906148055</v>
      </c>
      <c r="J817"/>
      <c r="K817"/>
      <c r="L817"/>
      <c r="M817"/>
      <c r="N817"/>
      <c r="O817"/>
      <c r="P817"/>
      <c r="Q817"/>
      <c r="R817"/>
      <c r="S817"/>
      <c r="T817"/>
      <c r="U817"/>
      <c r="V817"/>
      <c r="W817"/>
      <c r="X817"/>
      <c r="Y817"/>
      <c r="Z817"/>
      <c r="AA817"/>
      <c r="AB817"/>
      <c r="AC817"/>
      <c r="AD817"/>
      <c r="AE817"/>
      <c r="AF817"/>
      <c r="AG817"/>
      <c r="AH817"/>
      <c r="AI817"/>
    </row>
    <row r="818" spans="1:35" s="3" customFormat="1" ht="15.75" customHeight="1" x14ac:dyDescent="0.25">
      <c r="A818" s="18" t="s">
        <v>957</v>
      </c>
      <c r="B818" s="17" t="s">
        <v>808</v>
      </c>
      <c r="C818" s="20">
        <v>0</v>
      </c>
      <c r="D818" s="20">
        <v>0</v>
      </c>
      <c r="E818" s="20">
        <v>0</v>
      </c>
      <c r="F818" s="20">
        <v>0</v>
      </c>
      <c r="G818" s="20">
        <v>2552</v>
      </c>
      <c r="H818" s="20">
        <v>1.0363864491844417</v>
      </c>
      <c r="I818" s="20">
        <v>0</v>
      </c>
      <c r="J818"/>
      <c r="K818"/>
      <c r="L818"/>
      <c r="M818"/>
      <c r="N818"/>
      <c r="O818"/>
      <c r="P818"/>
      <c r="Q818"/>
      <c r="R818"/>
      <c r="S818"/>
      <c r="T818"/>
      <c r="U818"/>
      <c r="V818"/>
      <c r="W818"/>
      <c r="X818"/>
      <c r="Y818"/>
      <c r="Z818"/>
      <c r="AA818"/>
      <c r="AB818"/>
      <c r="AC818"/>
      <c r="AD818"/>
      <c r="AE818"/>
      <c r="AF818"/>
      <c r="AG818"/>
      <c r="AH818"/>
      <c r="AI818"/>
    </row>
    <row r="819" spans="1:35" s="3" customFormat="1" ht="15.75" customHeight="1" x14ac:dyDescent="0.25">
      <c r="A819" s="18" t="s">
        <v>958</v>
      </c>
      <c r="B819" s="17" t="s">
        <v>810</v>
      </c>
      <c r="C819" s="20">
        <v>0</v>
      </c>
      <c r="D819" s="20">
        <v>0</v>
      </c>
      <c r="E819" s="20">
        <v>0</v>
      </c>
      <c r="F819" s="20">
        <v>0</v>
      </c>
      <c r="G819" s="20">
        <v>1652</v>
      </c>
      <c r="H819" s="20">
        <v>1.0363864491844417</v>
      </c>
      <c r="I819" s="20">
        <v>0</v>
      </c>
      <c r="J819"/>
      <c r="K819"/>
      <c r="L819"/>
      <c r="M819"/>
      <c r="N819"/>
      <c r="O819"/>
      <c r="P819"/>
      <c r="Q819"/>
      <c r="R819"/>
      <c r="S819"/>
      <c r="T819"/>
      <c r="U819"/>
      <c r="V819"/>
      <c r="W819"/>
      <c r="X819"/>
      <c r="Y819"/>
      <c r="Z819"/>
      <c r="AA819"/>
      <c r="AB819"/>
      <c r="AC819"/>
      <c r="AD819"/>
      <c r="AE819"/>
      <c r="AF819"/>
      <c r="AG819"/>
      <c r="AH819"/>
      <c r="AI819"/>
    </row>
    <row r="820" spans="1:35" s="3" customFormat="1" ht="15.75" customHeight="1" x14ac:dyDescent="0.25">
      <c r="A820" s="18" t="s">
        <v>959</v>
      </c>
      <c r="B820" s="17" t="s">
        <v>812</v>
      </c>
      <c r="C820" s="20">
        <v>0</v>
      </c>
      <c r="D820" s="20">
        <v>0</v>
      </c>
      <c r="E820" s="20">
        <v>0</v>
      </c>
      <c r="F820" s="20">
        <v>2053</v>
      </c>
      <c r="G820" s="20">
        <v>1317</v>
      </c>
      <c r="H820" s="20">
        <v>1.0363864491844417</v>
      </c>
      <c r="I820" s="20">
        <v>2802.1827176913425</v>
      </c>
      <c r="J820"/>
      <c r="K820"/>
      <c r="L820"/>
      <c r="M820"/>
      <c r="N820"/>
      <c r="O820"/>
      <c r="P820"/>
      <c r="Q820"/>
      <c r="R820"/>
      <c r="S820"/>
      <c r="T820"/>
      <c r="U820"/>
      <c r="V820"/>
      <c r="W820"/>
      <c r="X820"/>
      <c r="Y820"/>
      <c r="Z820"/>
      <c r="AA820"/>
      <c r="AB820"/>
      <c r="AC820"/>
      <c r="AD820"/>
      <c r="AE820"/>
      <c r="AF820"/>
      <c r="AG820"/>
      <c r="AH820"/>
      <c r="AI820"/>
    </row>
    <row r="821" spans="1:35" s="3" customFormat="1" ht="15.75" customHeight="1" x14ac:dyDescent="0.25">
      <c r="A821" s="18" t="s">
        <v>960</v>
      </c>
      <c r="B821" s="17" t="s">
        <v>814</v>
      </c>
      <c r="C821" s="20">
        <v>0</v>
      </c>
      <c r="D821" s="20">
        <v>0</v>
      </c>
      <c r="E821" s="20">
        <v>0</v>
      </c>
      <c r="F821" s="20">
        <v>0</v>
      </c>
      <c r="G821" s="20">
        <v>9835</v>
      </c>
      <c r="H821" s="20">
        <v>1.0363864491844417</v>
      </c>
      <c r="I821" s="20">
        <v>0</v>
      </c>
      <c r="J821"/>
      <c r="K821"/>
      <c r="L821"/>
      <c r="M821"/>
      <c r="N821"/>
      <c r="O821"/>
      <c r="P821"/>
      <c r="Q821"/>
      <c r="R821"/>
      <c r="S821"/>
      <c r="T821"/>
      <c r="U821"/>
      <c r="V821"/>
      <c r="W821"/>
      <c r="X821"/>
      <c r="Y821"/>
      <c r="Z821"/>
      <c r="AA821"/>
      <c r="AB821"/>
      <c r="AC821"/>
      <c r="AD821"/>
      <c r="AE821"/>
      <c r="AF821"/>
      <c r="AG821"/>
      <c r="AH821"/>
      <c r="AI821"/>
    </row>
    <row r="822" spans="1:35" s="3" customFormat="1" ht="15.75" customHeight="1" x14ac:dyDescent="0.25">
      <c r="A822" s="18" t="s">
        <v>961</v>
      </c>
      <c r="B822" s="17" t="s">
        <v>816</v>
      </c>
      <c r="C822" s="20">
        <v>0</v>
      </c>
      <c r="D822" s="20">
        <v>0</v>
      </c>
      <c r="E822" s="20">
        <v>0</v>
      </c>
      <c r="F822" s="20">
        <v>0</v>
      </c>
      <c r="G822" s="20">
        <v>18370</v>
      </c>
      <c r="H822" s="20">
        <v>1.0363864491844417</v>
      </c>
      <c r="I822" s="20">
        <v>0</v>
      </c>
      <c r="J822"/>
      <c r="K822"/>
      <c r="L822"/>
      <c r="M822"/>
      <c r="N822"/>
      <c r="O822"/>
      <c r="P822"/>
      <c r="Q822"/>
      <c r="R822"/>
      <c r="S822"/>
      <c r="T822"/>
      <c r="U822"/>
      <c r="V822"/>
      <c r="W822"/>
      <c r="X822"/>
      <c r="Y822"/>
      <c r="Z822"/>
      <c r="AA822"/>
      <c r="AB822"/>
      <c r="AC822"/>
      <c r="AD822"/>
      <c r="AE822"/>
      <c r="AF822"/>
      <c r="AG822"/>
      <c r="AH822"/>
      <c r="AI822"/>
    </row>
    <row r="823" spans="1:35" s="3" customFormat="1" ht="15.75" customHeight="1" x14ac:dyDescent="0.25">
      <c r="A823" s="18" t="s">
        <v>962</v>
      </c>
      <c r="B823" s="17" t="s">
        <v>818</v>
      </c>
      <c r="C823" s="20">
        <v>0</v>
      </c>
      <c r="D823" s="20">
        <v>0</v>
      </c>
      <c r="E823" s="20">
        <v>0</v>
      </c>
      <c r="F823" s="20">
        <v>0</v>
      </c>
      <c r="G823" s="20">
        <v>6745</v>
      </c>
      <c r="H823" s="20">
        <v>1.0363864491844417</v>
      </c>
      <c r="I823" s="20">
        <v>0</v>
      </c>
      <c r="J823"/>
      <c r="K823"/>
      <c r="L823"/>
      <c r="M823"/>
      <c r="N823"/>
      <c r="O823"/>
      <c r="P823"/>
      <c r="Q823"/>
      <c r="R823"/>
      <c r="S823"/>
      <c r="T823"/>
      <c r="U823"/>
      <c r="V823"/>
      <c r="W823"/>
      <c r="X823"/>
      <c r="Y823"/>
      <c r="Z823"/>
      <c r="AA823"/>
      <c r="AB823"/>
      <c r="AC823"/>
      <c r="AD823"/>
      <c r="AE823"/>
      <c r="AF823"/>
      <c r="AG823"/>
      <c r="AH823"/>
      <c r="AI823"/>
    </row>
    <row r="824" spans="1:35" s="3" customFormat="1" ht="15.75" customHeight="1" x14ac:dyDescent="0.25">
      <c r="A824" s="18" t="s">
        <v>963</v>
      </c>
      <c r="B824" s="17" t="s">
        <v>820</v>
      </c>
      <c r="C824" s="20">
        <v>0</v>
      </c>
      <c r="D824" s="20">
        <v>0</v>
      </c>
      <c r="E824" s="20">
        <v>0</v>
      </c>
      <c r="F824" s="20">
        <v>0</v>
      </c>
      <c r="G824" s="20">
        <v>12598</v>
      </c>
      <c r="H824" s="20">
        <v>1.0363864491844417</v>
      </c>
      <c r="I824" s="20">
        <v>0</v>
      </c>
      <c r="J824"/>
      <c r="K824"/>
      <c r="L824"/>
      <c r="M824"/>
      <c r="N824"/>
      <c r="O824"/>
      <c r="P824"/>
      <c r="Q824"/>
      <c r="R824"/>
      <c r="S824"/>
      <c r="T824"/>
      <c r="U824"/>
      <c r="V824"/>
      <c r="W824"/>
      <c r="X824"/>
      <c r="Y824"/>
      <c r="Z824"/>
      <c r="AA824"/>
      <c r="AB824"/>
      <c r="AC824"/>
      <c r="AD824"/>
      <c r="AE824"/>
      <c r="AF824"/>
      <c r="AG824"/>
      <c r="AH824"/>
      <c r="AI824"/>
    </row>
    <row r="825" spans="1:35" s="3" customFormat="1" ht="15.75" customHeight="1" x14ac:dyDescent="0.25">
      <c r="A825" s="18" t="s">
        <v>964</v>
      </c>
      <c r="B825" s="17" t="s">
        <v>822</v>
      </c>
      <c r="C825" s="20">
        <v>0</v>
      </c>
      <c r="D825" s="20">
        <v>0</v>
      </c>
      <c r="E825" s="20">
        <v>0</v>
      </c>
      <c r="F825" s="20">
        <v>0</v>
      </c>
      <c r="G825" s="20">
        <v>5670</v>
      </c>
      <c r="H825" s="20">
        <v>1.0363864491844417</v>
      </c>
      <c r="I825" s="20">
        <v>0</v>
      </c>
      <c r="J825"/>
      <c r="K825"/>
      <c r="L825"/>
      <c r="M825"/>
      <c r="N825"/>
      <c r="O825"/>
      <c r="P825"/>
      <c r="Q825"/>
      <c r="R825"/>
      <c r="S825"/>
      <c r="T825"/>
      <c r="U825"/>
      <c r="V825"/>
      <c r="W825"/>
      <c r="X825"/>
      <c r="Y825"/>
      <c r="Z825"/>
      <c r="AA825"/>
      <c r="AB825"/>
      <c r="AC825"/>
      <c r="AD825"/>
      <c r="AE825"/>
      <c r="AF825"/>
      <c r="AG825"/>
      <c r="AH825"/>
      <c r="AI825"/>
    </row>
    <row r="826" spans="1:35" s="3" customFormat="1" ht="15.75" customHeight="1" x14ac:dyDescent="0.25">
      <c r="A826" s="18" t="s">
        <v>965</v>
      </c>
      <c r="B826" s="17" t="s">
        <v>824</v>
      </c>
      <c r="C826" s="20">
        <v>0</v>
      </c>
      <c r="D826" s="20">
        <v>0</v>
      </c>
      <c r="E826" s="20">
        <v>0</v>
      </c>
      <c r="F826" s="20">
        <v>0</v>
      </c>
      <c r="G826" s="20">
        <v>10590</v>
      </c>
      <c r="H826" s="20">
        <v>1.0363864491844417</v>
      </c>
      <c r="I826" s="20">
        <v>0</v>
      </c>
      <c r="J826"/>
      <c r="K826"/>
      <c r="L826"/>
      <c r="M826"/>
      <c r="N826"/>
      <c r="O826"/>
      <c r="P826"/>
      <c r="Q826"/>
      <c r="R826"/>
      <c r="S826"/>
      <c r="T826"/>
      <c r="U826"/>
      <c r="V826"/>
      <c r="W826"/>
      <c r="X826"/>
      <c r="Y826"/>
      <c r="Z826"/>
      <c r="AA826"/>
      <c r="AB826"/>
      <c r="AC826"/>
      <c r="AD826"/>
      <c r="AE826"/>
      <c r="AF826"/>
      <c r="AG826"/>
      <c r="AH826"/>
      <c r="AI826"/>
    </row>
    <row r="827" spans="1:35" s="3" customFormat="1" ht="15.75" customHeight="1" x14ac:dyDescent="0.25">
      <c r="A827" s="18" t="s">
        <v>966</v>
      </c>
      <c r="B827" s="17" t="s">
        <v>826</v>
      </c>
      <c r="C827" s="20">
        <v>0</v>
      </c>
      <c r="D827" s="20">
        <v>0</v>
      </c>
      <c r="E827" s="20">
        <v>0</v>
      </c>
      <c r="F827" s="20">
        <v>0</v>
      </c>
      <c r="G827" s="20">
        <v>4168</v>
      </c>
      <c r="H827" s="20">
        <v>1.0363864491844417</v>
      </c>
      <c r="I827" s="20">
        <v>0</v>
      </c>
      <c r="J827"/>
      <c r="K827"/>
      <c r="L827"/>
      <c r="M827"/>
      <c r="N827"/>
      <c r="O827"/>
      <c r="P827"/>
      <c r="Q827"/>
      <c r="R827"/>
      <c r="S827"/>
      <c r="T827"/>
      <c r="U827"/>
      <c r="V827"/>
      <c r="W827"/>
      <c r="X827"/>
      <c r="Y827"/>
      <c r="Z827"/>
      <c r="AA827"/>
      <c r="AB827"/>
      <c r="AC827"/>
      <c r="AD827"/>
      <c r="AE827"/>
      <c r="AF827"/>
      <c r="AG827"/>
      <c r="AH827"/>
      <c r="AI827"/>
    </row>
    <row r="828" spans="1:35" s="3" customFormat="1" ht="15.75" customHeight="1" x14ac:dyDescent="0.25">
      <c r="A828" s="18" t="s">
        <v>967</v>
      </c>
      <c r="B828" s="17" t="s">
        <v>828</v>
      </c>
      <c r="C828" s="20">
        <v>0</v>
      </c>
      <c r="D828" s="20">
        <v>0</v>
      </c>
      <c r="E828" s="20">
        <v>0</v>
      </c>
      <c r="F828" s="20">
        <v>0</v>
      </c>
      <c r="G828" s="20">
        <v>7785</v>
      </c>
      <c r="H828" s="20">
        <v>1.0363864491844417</v>
      </c>
      <c r="I828" s="20">
        <v>0</v>
      </c>
      <c r="J828"/>
      <c r="K828"/>
      <c r="L828"/>
      <c r="M828"/>
      <c r="N828"/>
      <c r="O828"/>
      <c r="P828"/>
      <c r="Q828"/>
      <c r="R828"/>
      <c r="S828"/>
      <c r="T828"/>
      <c r="U828"/>
      <c r="V828"/>
      <c r="W828"/>
      <c r="X828"/>
      <c r="Y828"/>
      <c r="Z828"/>
      <c r="AA828"/>
      <c r="AB828"/>
      <c r="AC828"/>
      <c r="AD828"/>
      <c r="AE828"/>
      <c r="AF828"/>
      <c r="AG828"/>
      <c r="AH828"/>
      <c r="AI828"/>
    </row>
    <row r="829" spans="1:35" s="3" customFormat="1" ht="15.75" customHeight="1" x14ac:dyDescent="0.25">
      <c r="A829" s="18" t="s">
        <v>968</v>
      </c>
      <c r="B829" s="17" t="s">
        <v>830</v>
      </c>
      <c r="C829" s="20">
        <v>0</v>
      </c>
      <c r="D829" s="20">
        <v>0</v>
      </c>
      <c r="E829" s="20">
        <v>0</v>
      </c>
      <c r="F829" s="20">
        <v>0</v>
      </c>
      <c r="G829" s="20">
        <v>3267</v>
      </c>
      <c r="H829" s="20">
        <v>1.0363864491844417</v>
      </c>
      <c r="I829" s="20">
        <v>0</v>
      </c>
      <c r="J829"/>
      <c r="K829"/>
      <c r="L829"/>
      <c r="M829"/>
      <c r="N829"/>
      <c r="O829"/>
      <c r="P829"/>
      <c r="Q829"/>
      <c r="R829"/>
      <c r="S829"/>
      <c r="T829"/>
      <c r="U829"/>
      <c r="V829"/>
      <c r="W829"/>
      <c r="X829"/>
      <c r="Y829"/>
      <c r="Z829"/>
      <c r="AA829"/>
      <c r="AB829"/>
      <c r="AC829"/>
      <c r="AD829"/>
      <c r="AE829"/>
      <c r="AF829"/>
      <c r="AG829"/>
      <c r="AH829"/>
      <c r="AI829"/>
    </row>
    <row r="830" spans="1:35" s="3" customFormat="1" ht="15.75" customHeight="1" x14ac:dyDescent="0.25">
      <c r="A830" s="18" t="s">
        <v>969</v>
      </c>
      <c r="B830" s="17" t="s">
        <v>832</v>
      </c>
      <c r="C830" s="20">
        <v>0</v>
      </c>
      <c r="D830" s="20">
        <v>0</v>
      </c>
      <c r="E830" s="20">
        <v>0</v>
      </c>
      <c r="F830" s="20">
        <v>0</v>
      </c>
      <c r="G830" s="20">
        <v>6024</v>
      </c>
      <c r="H830" s="20">
        <v>1.0363864491844417</v>
      </c>
      <c r="I830" s="20">
        <v>0</v>
      </c>
      <c r="J830"/>
      <c r="K830"/>
      <c r="L830"/>
      <c r="M830"/>
      <c r="N830"/>
      <c r="O830"/>
      <c r="P830"/>
      <c r="Q830"/>
      <c r="R830"/>
      <c r="S830"/>
      <c r="T830"/>
      <c r="U830"/>
      <c r="V830"/>
      <c r="W830"/>
      <c r="X830"/>
      <c r="Y830"/>
      <c r="Z830"/>
      <c r="AA830"/>
      <c r="AB830"/>
      <c r="AC830"/>
      <c r="AD830"/>
      <c r="AE830"/>
      <c r="AF830"/>
      <c r="AG830"/>
      <c r="AH830"/>
      <c r="AI830"/>
    </row>
    <row r="831" spans="1:35" s="3" customFormat="1" ht="15.75" customHeight="1" x14ac:dyDescent="0.25">
      <c r="A831" s="18" t="s">
        <v>970</v>
      </c>
      <c r="B831" s="17" t="s">
        <v>834</v>
      </c>
      <c r="C831" s="20">
        <v>0</v>
      </c>
      <c r="D831" s="20">
        <v>0</v>
      </c>
      <c r="E831" s="20">
        <v>0</v>
      </c>
      <c r="F831" s="20">
        <v>0</v>
      </c>
      <c r="G831" s="20">
        <v>2502</v>
      </c>
      <c r="H831" s="20">
        <v>1.0363864491844417</v>
      </c>
      <c r="I831" s="20">
        <v>0</v>
      </c>
      <c r="J831"/>
      <c r="K831"/>
      <c r="L831"/>
      <c r="M831"/>
      <c r="N831"/>
      <c r="O831"/>
      <c r="P831"/>
      <c r="Q831"/>
      <c r="R831"/>
      <c r="S831"/>
      <c r="T831"/>
      <c r="U831"/>
      <c r="V831"/>
      <c r="W831"/>
      <c r="X831"/>
      <c r="Y831"/>
      <c r="Z831"/>
      <c r="AA831"/>
      <c r="AB831"/>
      <c r="AC831"/>
      <c r="AD831"/>
      <c r="AE831"/>
      <c r="AF831"/>
      <c r="AG831"/>
      <c r="AH831"/>
      <c r="AI831"/>
    </row>
    <row r="832" spans="1:35" s="3" customFormat="1" ht="15.75" customHeight="1" x14ac:dyDescent="0.25">
      <c r="A832" s="18" t="s">
        <v>971</v>
      </c>
      <c r="B832" s="17" t="s">
        <v>836</v>
      </c>
      <c r="C832" s="20">
        <v>0</v>
      </c>
      <c r="D832" s="20">
        <v>0</v>
      </c>
      <c r="E832" s="20">
        <v>0</v>
      </c>
      <c r="F832" s="20">
        <v>0</v>
      </c>
      <c r="G832" s="20">
        <v>4673</v>
      </c>
      <c r="H832" s="20">
        <v>1.0363864491844417</v>
      </c>
      <c r="I832" s="20">
        <v>0</v>
      </c>
      <c r="J832"/>
      <c r="K832"/>
      <c r="L832"/>
      <c r="M832"/>
      <c r="N832"/>
      <c r="O832"/>
      <c r="P832"/>
      <c r="Q832"/>
      <c r="R832"/>
      <c r="S832"/>
      <c r="T832"/>
      <c r="U832"/>
      <c r="V832"/>
      <c r="W832"/>
      <c r="X832"/>
      <c r="Y832"/>
      <c r="Z832"/>
      <c r="AA832"/>
      <c r="AB832"/>
      <c r="AC832"/>
      <c r="AD832"/>
      <c r="AE832"/>
      <c r="AF832"/>
      <c r="AG832"/>
      <c r="AH832"/>
      <c r="AI832"/>
    </row>
    <row r="833" spans="1:35" s="3" customFormat="1" ht="15.75" customHeight="1" x14ac:dyDescent="0.25">
      <c r="A833" s="18" t="s">
        <v>972</v>
      </c>
      <c r="B833" s="17" t="s">
        <v>838</v>
      </c>
      <c r="C833" s="20">
        <v>0</v>
      </c>
      <c r="D833" s="20">
        <v>0</v>
      </c>
      <c r="E833" s="20">
        <v>0</v>
      </c>
      <c r="F833" s="20">
        <v>0</v>
      </c>
      <c r="G833" s="20">
        <v>1495</v>
      </c>
      <c r="H833" s="20">
        <v>1.0363864491844417</v>
      </c>
      <c r="I833" s="20">
        <v>0</v>
      </c>
      <c r="J833"/>
      <c r="K833"/>
      <c r="L833"/>
      <c r="M833"/>
      <c r="N833"/>
      <c r="O833"/>
      <c r="P833"/>
      <c r="Q833"/>
      <c r="R833"/>
      <c r="S833"/>
      <c r="T833"/>
      <c r="U833"/>
      <c r="V833"/>
      <c r="W833"/>
      <c r="X833"/>
      <c r="Y833"/>
      <c r="Z833"/>
      <c r="AA833"/>
      <c r="AB833"/>
      <c r="AC833"/>
      <c r="AD833"/>
      <c r="AE833"/>
      <c r="AF833"/>
      <c r="AG833"/>
      <c r="AH833"/>
      <c r="AI833"/>
    </row>
    <row r="834" spans="1:35" s="3" customFormat="1" ht="15.75" customHeight="1" x14ac:dyDescent="0.25">
      <c r="A834" s="18" t="s">
        <v>973</v>
      </c>
      <c r="B834" s="17" t="s">
        <v>840</v>
      </c>
      <c r="C834" s="20">
        <v>0</v>
      </c>
      <c r="D834" s="20">
        <v>0</v>
      </c>
      <c r="E834" s="20">
        <v>0</v>
      </c>
      <c r="F834" s="20">
        <v>0</v>
      </c>
      <c r="G834" s="20">
        <v>2671</v>
      </c>
      <c r="H834" s="20">
        <v>1.0363864491844417</v>
      </c>
      <c r="I834" s="20">
        <v>0</v>
      </c>
      <c r="J834"/>
      <c r="K834"/>
      <c r="L834"/>
      <c r="M834"/>
      <c r="N834"/>
      <c r="O834"/>
      <c r="P834"/>
      <c r="Q834"/>
      <c r="R834"/>
      <c r="S834"/>
      <c r="T834"/>
      <c r="U834"/>
      <c r="V834"/>
      <c r="W834"/>
      <c r="X834"/>
      <c r="Y834"/>
      <c r="Z834"/>
      <c r="AA834"/>
      <c r="AB834"/>
      <c r="AC834"/>
      <c r="AD834"/>
      <c r="AE834"/>
      <c r="AF834"/>
      <c r="AG834"/>
      <c r="AH834"/>
      <c r="AI834"/>
    </row>
    <row r="835" spans="1:35" s="3" customFormat="1" ht="15.75" customHeight="1" x14ac:dyDescent="0.25">
      <c r="A835" s="18" t="s">
        <v>974</v>
      </c>
      <c r="B835" s="17" t="s">
        <v>842</v>
      </c>
      <c r="C835" s="20">
        <v>0</v>
      </c>
      <c r="D835" s="20">
        <v>0</v>
      </c>
      <c r="E835" s="20">
        <v>0</v>
      </c>
      <c r="F835" s="20">
        <v>0</v>
      </c>
      <c r="G835" s="20">
        <v>1114</v>
      </c>
      <c r="H835" s="20">
        <v>1.0363864491844417</v>
      </c>
      <c r="I835" s="20">
        <v>0</v>
      </c>
      <c r="J835"/>
      <c r="K835"/>
      <c r="L835"/>
      <c r="M835"/>
      <c r="N835"/>
      <c r="O835"/>
      <c r="P835"/>
      <c r="Q835"/>
      <c r="R835"/>
      <c r="S835"/>
      <c r="T835"/>
      <c r="U835"/>
      <c r="V835"/>
      <c r="W835"/>
      <c r="X835"/>
      <c r="Y835"/>
      <c r="Z835"/>
      <c r="AA835"/>
      <c r="AB835"/>
      <c r="AC835"/>
      <c r="AD835"/>
      <c r="AE835"/>
      <c r="AF835"/>
      <c r="AG835"/>
      <c r="AH835"/>
      <c r="AI835"/>
    </row>
    <row r="836" spans="1:35" s="3" customFormat="1" ht="15.75" customHeight="1" x14ac:dyDescent="0.25">
      <c r="A836" s="18" t="s">
        <v>975</v>
      </c>
      <c r="B836" s="17" t="s">
        <v>844</v>
      </c>
      <c r="C836" s="20">
        <v>0</v>
      </c>
      <c r="D836" s="20">
        <v>0</v>
      </c>
      <c r="E836" s="20">
        <v>0</v>
      </c>
      <c r="F836" s="20">
        <v>0</v>
      </c>
      <c r="G836" s="20">
        <v>2080</v>
      </c>
      <c r="H836" s="20">
        <v>1.0363864491844417</v>
      </c>
      <c r="I836" s="20">
        <v>0</v>
      </c>
      <c r="J836"/>
      <c r="K836"/>
      <c r="L836"/>
      <c r="M836"/>
      <c r="N836"/>
      <c r="O836"/>
      <c r="P836"/>
      <c r="Q836"/>
      <c r="R836"/>
      <c r="S836"/>
      <c r="T836"/>
      <c r="U836"/>
      <c r="V836"/>
      <c r="W836"/>
      <c r="X836"/>
      <c r="Y836"/>
      <c r="Z836"/>
      <c r="AA836"/>
      <c r="AB836"/>
      <c r="AC836"/>
      <c r="AD836"/>
      <c r="AE836"/>
      <c r="AF836"/>
      <c r="AG836"/>
      <c r="AH836"/>
      <c r="AI836"/>
    </row>
    <row r="837" spans="1:35" s="3" customFormat="1" ht="15.75" customHeight="1" x14ac:dyDescent="0.25">
      <c r="A837" s="18" t="s">
        <v>976</v>
      </c>
      <c r="B837" s="17" t="s">
        <v>846</v>
      </c>
      <c r="C837" s="20">
        <v>0</v>
      </c>
      <c r="D837" s="20">
        <v>0</v>
      </c>
      <c r="E837" s="20">
        <v>0</v>
      </c>
      <c r="F837" s="20">
        <v>0</v>
      </c>
      <c r="G837" s="20">
        <v>948</v>
      </c>
      <c r="H837" s="20">
        <v>1.0363864491844417</v>
      </c>
      <c r="I837" s="20">
        <v>0</v>
      </c>
      <c r="J837"/>
      <c r="K837"/>
      <c r="L837"/>
      <c r="M837"/>
      <c r="N837"/>
      <c r="O837"/>
      <c r="P837"/>
      <c r="Q837"/>
      <c r="R837"/>
      <c r="S837"/>
      <c r="T837"/>
      <c r="U837"/>
      <c r="V837"/>
      <c r="W837"/>
      <c r="X837"/>
      <c r="Y837"/>
      <c r="Z837"/>
      <c r="AA837"/>
      <c r="AB837"/>
      <c r="AC837"/>
      <c r="AD837"/>
      <c r="AE837"/>
      <c r="AF837"/>
      <c r="AG837"/>
      <c r="AH837"/>
      <c r="AI837"/>
    </row>
    <row r="838" spans="1:35" s="3" customFormat="1" ht="15.75" customHeight="1" x14ac:dyDescent="0.25">
      <c r="A838" s="18" t="s">
        <v>977</v>
      </c>
      <c r="B838" s="17" t="s">
        <v>848</v>
      </c>
      <c r="C838" s="20">
        <v>0</v>
      </c>
      <c r="D838" s="20">
        <v>0</v>
      </c>
      <c r="E838" s="20">
        <v>0</v>
      </c>
      <c r="F838" s="20">
        <v>0</v>
      </c>
      <c r="G838" s="20">
        <v>1771</v>
      </c>
      <c r="H838" s="20">
        <v>1.0363864491844417</v>
      </c>
      <c r="I838" s="20">
        <v>0</v>
      </c>
      <c r="J838"/>
      <c r="K838"/>
      <c r="L838"/>
      <c r="M838"/>
      <c r="N838"/>
      <c r="O838"/>
      <c r="P838"/>
      <c r="Q838"/>
      <c r="R838"/>
      <c r="S838"/>
      <c r="T838"/>
      <c r="U838"/>
      <c r="V838"/>
      <c r="W838"/>
      <c r="X838"/>
      <c r="Y838"/>
      <c r="Z838"/>
      <c r="AA838"/>
      <c r="AB838"/>
      <c r="AC838"/>
      <c r="AD838"/>
      <c r="AE838"/>
      <c r="AF838"/>
      <c r="AG838"/>
      <c r="AH838"/>
      <c r="AI838"/>
    </row>
    <row r="839" spans="1:35" s="3" customFormat="1" ht="15.75" customHeight="1" x14ac:dyDescent="0.25">
      <c r="A839" s="18" t="s">
        <v>978</v>
      </c>
      <c r="B839" s="17" t="s">
        <v>850</v>
      </c>
      <c r="C839" s="20">
        <v>0</v>
      </c>
      <c r="D839" s="20">
        <v>0</v>
      </c>
      <c r="E839" s="20">
        <v>0</v>
      </c>
      <c r="F839" s="20">
        <v>0</v>
      </c>
      <c r="G839" s="20">
        <v>11327</v>
      </c>
      <c r="H839" s="20">
        <v>1.0363864491844417</v>
      </c>
      <c r="I839" s="20">
        <v>0</v>
      </c>
      <c r="J839"/>
      <c r="K839"/>
      <c r="L839"/>
      <c r="M839"/>
      <c r="N839"/>
      <c r="O839"/>
      <c r="P839"/>
      <c r="Q839"/>
      <c r="R839"/>
      <c r="S839"/>
      <c r="T839"/>
      <c r="U839"/>
      <c r="V839"/>
      <c r="W839"/>
      <c r="X839"/>
      <c r="Y839"/>
      <c r="Z839"/>
      <c r="AA839"/>
      <c r="AB839"/>
      <c r="AC839"/>
      <c r="AD839"/>
      <c r="AE839"/>
      <c r="AF839"/>
      <c r="AG839"/>
      <c r="AH839"/>
      <c r="AI839"/>
    </row>
    <row r="840" spans="1:35" s="3" customFormat="1" ht="15.75" customHeight="1" x14ac:dyDescent="0.25">
      <c r="A840" s="18" t="s">
        <v>979</v>
      </c>
      <c r="B840" s="17" t="s">
        <v>852</v>
      </c>
      <c r="C840" s="20">
        <v>0</v>
      </c>
      <c r="D840" s="20">
        <v>0</v>
      </c>
      <c r="E840" s="20">
        <v>0</v>
      </c>
      <c r="F840" s="20">
        <v>0</v>
      </c>
      <c r="G840" s="20">
        <v>21158</v>
      </c>
      <c r="H840" s="20">
        <v>1.0363864491844417</v>
      </c>
      <c r="I840" s="20">
        <v>0</v>
      </c>
      <c r="J840"/>
      <c r="K840"/>
      <c r="L840"/>
      <c r="M840"/>
      <c r="N840"/>
      <c r="O840"/>
      <c r="P840"/>
      <c r="Q840"/>
      <c r="R840"/>
      <c r="S840"/>
      <c r="T840"/>
      <c r="U840"/>
      <c r="V840"/>
      <c r="W840"/>
      <c r="X840"/>
      <c r="Y840"/>
      <c r="Z840"/>
      <c r="AA840"/>
      <c r="AB840"/>
      <c r="AC840"/>
      <c r="AD840"/>
      <c r="AE840"/>
      <c r="AF840"/>
      <c r="AG840"/>
      <c r="AH840"/>
      <c r="AI840"/>
    </row>
    <row r="841" spans="1:35" s="3" customFormat="1" ht="15.75" customHeight="1" x14ac:dyDescent="0.25">
      <c r="A841" s="18" t="s">
        <v>980</v>
      </c>
      <c r="B841" s="17" t="s">
        <v>854</v>
      </c>
      <c r="C841" s="20">
        <v>0</v>
      </c>
      <c r="D841" s="20">
        <v>0</v>
      </c>
      <c r="E841" s="20">
        <v>0</v>
      </c>
      <c r="F841" s="20">
        <v>0</v>
      </c>
      <c r="G841" s="20">
        <v>7121</v>
      </c>
      <c r="H841" s="20">
        <v>1.0363864491844417</v>
      </c>
      <c r="I841" s="20">
        <v>0</v>
      </c>
      <c r="J841"/>
      <c r="K841"/>
      <c r="L841"/>
      <c r="M841"/>
      <c r="N841"/>
      <c r="O841"/>
      <c r="P841"/>
      <c r="Q841"/>
      <c r="R841"/>
      <c r="S841"/>
      <c r="T841"/>
      <c r="U841"/>
      <c r="V841"/>
      <c r="W841"/>
      <c r="X841"/>
      <c r="Y841"/>
      <c r="Z841"/>
      <c r="AA841"/>
      <c r="AB841"/>
      <c r="AC841"/>
      <c r="AD841"/>
      <c r="AE841"/>
      <c r="AF841"/>
      <c r="AG841"/>
      <c r="AH841"/>
      <c r="AI841"/>
    </row>
    <row r="842" spans="1:35" s="3" customFormat="1" ht="15.75" customHeight="1" x14ac:dyDescent="0.25">
      <c r="A842" s="18" t="s">
        <v>981</v>
      </c>
      <c r="B842" s="17" t="s">
        <v>856</v>
      </c>
      <c r="C842" s="20">
        <v>0</v>
      </c>
      <c r="D842" s="20">
        <v>0</v>
      </c>
      <c r="E842" s="20">
        <v>0</v>
      </c>
      <c r="F842" s="20">
        <v>0</v>
      </c>
      <c r="G842" s="20">
        <v>18055</v>
      </c>
      <c r="H842" s="20">
        <v>1.0363864491844417</v>
      </c>
      <c r="I842" s="20">
        <v>0</v>
      </c>
      <c r="J842"/>
      <c r="K842"/>
      <c r="L842"/>
      <c r="M842"/>
      <c r="N842"/>
      <c r="O842"/>
      <c r="P842"/>
      <c r="Q842"/>
      <c r="R842"/>
      <c r="S842"/>
      <c r="T842"/>
      <c r="U842"/>
      <c r="V842"/>
      <c r="W842"/>
      <c r="X842"/>
      <c r="Y842"/>
      <c r="Z842"/>
      <c r="AA842"/>
      <c r="AB842"/>
      <c r="AC842"/>
      <c r="AD842"/>
      <c r="AE842"/>
      <c r="AF842"/>
      <c r="AG842"/>
      <c r="AH842"/>
      <c r="AI842"/>
    </row>
    <row r="843" spans="1:35" s="3" customFormat="1" ht="15.75" customHeight="1" x14ac:dyDescent="0.25">
      <c r="A843" s="18" t="s">
        <v>982</v>
      </c>
      <c r="B843" s="17" t="s">
        <v>858</v>
      </c>
      <c r="C843" s="20">
        <v>0</v>
      </c>
      <c r="D843" s="20">
        <v>0</v>
      </c>
      <c r="E843" s="20">
        <v>0</v>
      </c>
      <c r="F843" s="20">
        <v>0</v>
      </c>
      <c r="G843" s="20">
        <v>4733</v>
      </c>
      <c r="H843" s="20">
        <v>1.0363864491844417</v>
      </c>
      <c r="I843" s="20">
        <v>0</v>
      </c>
      <c r="J843"/>
      <c r="K843"/>
      <c r="L843"/>
      <c r="M843"/>
      <c r="N843"/>
      <c r="O843"/>
      <c r="P843"/>
      <c r="Q843"/>
      <c r="R843"/>
      <c r="S843"/>
      <c r="T843"/>
      <c r="U843"/>
      <c r="V843"/>
      <c r="W843"/>
      <c r="X843"/>
      <c r="Y843"/>
      <c r="Z843"/>
      <c r="AA843"/>
      <c r="AB843"/>
      <c r="AC843"/>
      <c r="AD843"/>
      <c r="AE843"/>
      <c r="AF843"/>
      <c r="AG843"/>
      <c r="AH843"/>
      <c r="AI843"/>
    </row>
    <row r="844" spans="1:35" s="3" customFormat="1" ht="15.75" customHeight="1" x14ac:dyDescent="0.25">
      <c r="A844" s="18" t="s">
        <v>983</v>
      </c>
      <c r="B844" s="17" t="s">
        <v>860</v>
      </c>
      <c r="C844" s="20">
        <v>0</v>
      </c>
      <c r="D844" s="20">
        <v>0</v>
      </c>
      <c r="E844" s="20">
        <v>0</v>
      </c>
      <c r="F844" s="20">
        <v>0</v>
      </c>
      <c r="G844" s="20">
        <v>12000</v>
      </c>
      <c r="H844" s="20">
        <v>1.0363864491844417</v>
      </c>
      <c r="I844" s="20">
        <v>0</v>
      </c>
      <c r="J844"/>
      <c r="K844"/>
      <c r="L844"/>
      <c r="M844"/>
      <c r="N844"/>
      <c r="O844"/>
      <c r="P844"/>
      <c r="Q844"/>
      <c r="R844"/>
      <c r="S844"/>
      <c r="T844"/>
      <c r="U844"/>
      <c r="V844"/>
      <c r="W844"/>
      <c r="X844"/>
      <c r="Y844"/>
      <c r="Z844"/>
      <c r="AA844"/>
      <c r="AB844"/>
      <c r="AC844"/>
      <c r="AD844"/>
      <c r="AE844"/>
      <c r="AF844"/>
      <c r="AG844"/>
      <c r="AH844"/>
      <c r="AI844"/>
    </row>
    <row r="845" spans="1:35" s="3" customFormat="1" ht="15.75" customHeight="1" x14ac:dyDescent="0.25">
      <c r="A845" s="18" t="s">
        <v>984</v>
      </c>
      <c r="B845" s="17" t="s">
        <v>862</v>
      </c>
      <c r="C845" s="20">
        <v>0</v>
      </c>
      <c r="D845" s="20">
        <v>0</v>
      </c>
      <c r="E845" s="20">
        <v>0</v>
      </c>
      <c r="F845" s="20">
        <v>0</v>
      </c>
      <c r="G845" s="20">
        <v>4123</v>
      </c>
      <c r="H845" s="20">
        <v>1.0363864491844417</v>
      </c>
      <c r="I845" s="20">
        <v>0</v>
      </c>
      <c r="J845"/>
      <c r="K845"/>
      <c r="L845"/>
      <c r="M845"/>
      <c r="N845"/>
      <c r="O845"/>
      <c r="P845"/>
      <c r="Q845"/>
      <c r="R845"/>
      <c r="S845"/>
      <c r="T845"/>
      <c r="U845"/>
      <c r="V845"/>
      <c r="W845"/>
      <c r="X845"/>
      <c r="Y845"/>
      <c r="Z845"/>
      <c r="AA845"/>
      <c r="AB845"/>
      <c r="AC845"/>
      <c r="AD845"/>
      <c r="AE845"/>
      <c r="AF845"/>
      <c r="AG845"/>
      <c r="AH845"/>
      <c r="AI845"/>
    </row>
    <row r="846" spans="1:35" s="3" customFormat="1" ht="15.75" customHeight="1" x14ac:dyDescent="0.25">
      <c r="A846" s="18" t="s">
        <v>985</v>
      </c>
      <c r="B846" s="17" t="s">
        <v>864</v>
      </c>
      <c r="C846" s="20">
        <v>0</v>
      </c>
      <c r="D846" s="20">
        <v>0</v>
      </c>
      <c r="E846" s="20">
        <v>0</v>
      </c>
      <c r="F846" s="20">
        <v>0</v>
      </c>
      <c r="G846" s="20">
        <v>7701</v>
      </c>
      <c r="H846" s="20">
        <v>1.0363864491844417</v>
      </c>
      <c r="I846" s="20">
        <v>0</v>
      </c>
      <c r="J846"/>
      <c r="K846"/>
      <c r="L846"/>
      <c r="M846"/>
      <c r="N846"/>
      <c r="O846"/>
      <c r="P846"/>
      <c r="Q846"/>
      <c r="R846"/>
      <c r="S846"/>
      <c r="T846"/>
      <c r="U846"/>
      <c r="V846"/>
      <c r="W846"/>
      <c r="X846"/>
      <c r="Y846"/>
      <c r="Z846"/>
      <c r="AA846"/>
      <c r="AB846"/>
      <c r="AC846"/>
      <c r="AD846"/>
      <c r="AE846"/>
      <c r="AF846"/>
      <c r="AG846"/>
      <c r="AH846"/>
      <c r="AI846"/>
    </row>
    <row r="847" spans="1:35" s="3" customFormat="1" ht="15.75" customHeight="1" x14ac:dyDescent="0.25">
      <c r="A847" s="18" t="s">
        <v>986</v>
      </c>
      <c r="B847" s="17" t="s">
        <v>866</v>
      </c>
      <c r="C847" s="20">
        <v>0</v>
      </c>
      <c r="D847" s="20">
        <v>0</v>
      </c>
      <c r="E847" s="20">
        <v>0</v>
      </c>
      <c r="F847" s="20">
        <v>0</v>
      </c>
      <c r="G847" s="20">
        <v>3416</v>
      </c>
      <c r="H847" s="20">
        <v>1.0363864491844417</v>
      </c>
      <c r="I847" s="20">
        <v>0</v>
      </c>
      <c r="J847"/>
      <c r="K847"/>
      <c r="L847"/>
      <c r="M847"/>
      <c r="N847"/>
      <c r="O847"/>
      <c r="P847"/>
      <c r="Q847"/>
      <c r="R847"/>
      <c r="S847"/>
      <c r="T847"/>
      <c r="U847"/>
      <c r="V847"/>
      <c r="W847"/>
      <c r="X847"/>
      <c r="Y847"/>
      <c r="Z847"/>
      <c r="AA847"/>
      <c r="AB847"/>
      <c r="AC847"/>
      <c r="AD847"/>
      <c r="AE847"/>
      <c r="AF847"/>
      <c r="AG847"/>
      <c r="AH847"/>
      <c r="AI847"/>
    </row>
    <row r="848" spans="1:35" s="3" customFormat="1" ht="15.75" customHeight="1" x14ac:dyDescent="0.25">
      <c r="A848" s="18" t="s">
        <v>987</v>
      </c>
      <c r="B848" s="17" t="s">
        <v>868</v>
      </c>
      <c r="C848" s="20">
        <v>0</v>
      </c>
      <c r="D848" s="20">
        <v>0</v>
      </c>
      <c r="E848" s="20">
        <v>0</v>
      </c>
      <c r="F848" s="20">
        <v>0</v>
      </c>
      <c r="G848" s="20">
        <v>6381</v>
      </c>
      <c r="H848" s="20">
        <v>1.0363864491844417</v>
      </c>
      <c r="I848" s="20">
        <v>0</v>
      </c>
      <c r="J848"/>
      <c r="K848"/>
      <c r="L848"/>
      <c r="M848"/>
      <c r="N848"/>
      <c r="O848"/>
      <c r="P848"/>
      <c r="Q848"/>
      <c r="R848"/>
      <c r="S848"/>
      <c r="T848"/>
      <c r="U848"/>
      <c r="V848"/>
      <c r="W848"/>
      <c r="X848"/>
      <c r="Y848"/>
      <c r="Z848"/>
      <c r="AA848"/>
      <c r="AB848"/>
      <c r="AC848"/>
      <c r="AD848"/>
      <c r="AE848"/>
      <c r="AF848"/>
      <c r="AG848"/>
      <c r="AH848"/>
      <c r="AI848"/>
    </row>
    <row r="849" spans="1:35" s="3" customFormat="1" ht="15.75" customHeight="1" x14ac:dyDescent="0.25">
      <c r="A849" s="18" t="s">
        <v>988</v>
      </c>
      <c r="B849" s="17" t="s">
        <v>152</v>
      </c>
      <c r="C849" s="20">
        <v>0</v>
      </c>
      <c r="D849" s="20">
        <v>0</v>
      </c>
      <c r="E849" s="20">
        <v>0</v>
      </c>
      <c r="F849" s="20">
        <v>0</v>
      </c>
      <c r="G849" s="20" t="s">
        <v>15</v>
      </c>
      <c r="H849" s="20" t="s">
        <v>15</v>
      </c>
      <c r="I849" s="20">
        <v>0</v>
      </c>
      <c r="J849"/>
      <c r="K849"/>
      <c r="L849"/>
      <c r="M849"/>
      <c r="N849"/>
      <c r="O849"/>
      <c r="P849"/>
      <c r="Q849"/>
      <c r="R849"/>
      <c r="S849"/>
      <c r="T849"/>
      <c r="U849"/>
      <c r="V849"/>
      <c r="W849"/>
      <c r="X849"/>
      <c r="Y849"/>
      <c r="Z849"/>
      <c r="AA849"/>
      <c r="AB849"/>
      <c r="AC849"/>
      <c r="AD849"/>
      <c r="AE849"/>
      <c r="AF849"/>
      <c r="AG849"/>
      <c r="AH849"/>
      <c r="AI849"/>
    </row>
    <row r="850" spans="1:35" s="3" customFormat="1" ht="15.75" customHeight="1" x14ac:dyDescent="0.25">
      <c r="A850" s="18" t="s">
        <v>989</v>
      </c>
      <c r="B850" s="17" t="s">
        <v>162</v>
      </c>
      <c r="C850" s="20">
        <v>855.428</v>
      </c>
      <c r="D850" s="20">
        <v>1966.1890000000001</v>
      </c>
      <c r="E850" s="20">
        <v>1656.3210000000001</v>
      </c>
      <c r="F850" s="20">
        <v>1492.646</v>
      </c>
      <c r="G850" s="20" t="s">
        <v>15</v>
      </c>
      <c r="H850" s="20" t="s">
        <v>15</v>
      </c>
      <c r="I850" s="20">
        <v>15591.071646592176</v>
      </c>
      <c r="J850"/>
      <c r="K850"/>
      <c r="L850"/>
      <c r="M850"/>
      <c r="N850"/>
      <c r="O850"/>
      <c r="P850"/>
      <c r="Q850"/>
      <c r="R850"/>
      <c r="S850"/>
      <c r="T850"/>
      <c r="U850"/>
      <c r="V850"/>
      <c r="W850"/>
      <c r="X850"/>
      <c r="Y850"/>
      <c r="Z850"/>
      <c r="AA850"/>
      <c r="AB850"/>
      <c r="AC850"/>
      <c r="AD850"/>
      <c r="AE850"/>
      <c r="AF850"/>
      <c r="AG850"/>
      <c r="AH850"/>
      <c r="AI850"/>
    </row>
    <row r="851" spans="1:35" s="3" customFormat="1" ht="15.75" customHeight="1" x14ac:dyDescent="0.25">
      <c r="A851" s="18" t="s">
        <v>990</v>
      </c>
      <c r="B851" s="17" t="s">
        <v>19</v>
      </c>
      <c r="C851" s="20">
        <v>2.9009999999999994</v>
      </c>
      <c r="D851" s="20">
        <v>4.3230000000000004</v>
      </c>
      <c r="E851" s="20">
        <v>10.534999999999998</v>
      </c>
      <c r="F851" s="20">
        <v>5.9196666666666671</v>
      </c>
      <c r="G851" s="20" t="s">
        <v>15</v>
      </c>
      <c r="H851" s="20" t="s">
        <v>15</v>
      </c>
      <c r="I851" s="20">
        <v>6195.7977714498929</v>
      </c>
      <c r="J851"/>
      <c r="K851"/>
      <c r="L851"/>
      <c r="M851"/>
      <c r="N851"/>
      <c r="O851"/>
      <c r="P851"/>
      <c r="Q851"/>
      <c r="R851"/>
      <c r="S851"/>
      <c r="T851"/>
      <c r="U851"/>
      <c r="V851"/>
      <c r="W851"/>
      <c r="X851"/>
      <c r="Y851"/>
      <c r="Z851"/>
      <c r="AA851"/>
      <c r="AB851"/>
      <c r="AC851"/>
      <c r="AD851"/>
      <c r="AE851"/>
      <c r="AF851"/>
      <c r="AG851"/>
      <c r="AH851"/>
      <c r="AI851"/>
    </row>
    <row r="852" spans="1:35" s="3" customFormat="1" ht="15.75" customHeight="1" x14ac:dyDescent="0.25">
      <c r="A852" s="18" t="s">
        <v>991</v>
      </c>
      <c r="B852" s="17" t="s">
        <v>21</v>
      </c>
      <c r="C852" s="20">
        <v>0.251</v>
      </c>
      <c r="D852" s="20">
        <v>1.52</v>
      </c>
      <c r="E852" s="20">
        <v>0.55400000000000005</v>
      </c>
      <c r="F852" s="20">
        <v>0.77500000000000002</v>
      </c>
      <c r="G852" s="20" t="s">
        <v>15</v>
      </c>
      <c r="H852" s="20" t="s">
        <v>15</v>
      </c>
      <c r="I852" s="20">
        <v>908.7404946140723</v>
      </c>
      <c r="J852"/>
      <c r="K852"/>
      <c r="L852"/>
      <c r="M852"/>
      <c r="N852"/>
      <c r="O852"/>
      <c r="P852"/>
      <c r="Q852"/>
      <c r="R852"/>
      <c r="S852"/>
      <c r="T852"/>
      <c r="U852"/>
      <c r="V852"/>
      <c r="W852"/>
      <c r="X852"/>
      <c r="Y852"/>
      <c r="Z852"/>
      <c r="AA852"/>
      <c r="AB852"/>
      <c r="AC852"/>
      <c r="AD852"/>
      <c r="AE852"/>
      <c r="AF852"/>
      <c r="AG852"/>
      <c r="AH852"/>
      <c r="AI852"/>
    </row>
    <row r="853" spans="1:35" s="3" customFormat="1" ht="15.75" customHeight="1" x14ac:dyDescent="0.25">
      <c r="A853" s="18" t="s">
        <v>992</v>
      </c>
      <c r="B853" s="17" t="s">
        <v>596</v>
      </c>
      <c r="C853" s="20">
        <v>0.251</v>
      </c>
      <c r="D853" s="20">
        <v>1.52</v>
      </c>
      <c r="E853" s="20">
        <v>0.55400000000000005</v>
      </c>
      <c r="F853" s="20">
        <v>0.77500000000000002</v>
      </c>
      <c r="G853" s="20" t="s">
        <v>15</v>
      </c>
      <c r="H853" s="20" t="s">
        <v>15</v>
      </c>
      <c r="I853" s="20">
        <v>908.7404946140723</v>
      </c>
      <c r="J853"/>
      <c r="K853"/>
      <c r="L853"/>
      <c r="M853"/>
      <c r="N853"/>
      <c r="O853"/>
      <c r="P853"/>
      <c r="Q853"/>
      <c r="R853"/>
      <c r="S853"/>
      <c r="T853"/>
      <c r="U853"/>
      <c r="V853"/>
      <c r="W853"/>
      <c r="X853"/>
      <c r="Y853"/>
      <c r="Z853"/>
      <c r="AA853"/>
      <c r="AB853"/>
      <c r="AC853"/>
      <c r="AD853"/>
      <c r="AE853"/>
      <c r="AF853"/>
      <c r="AG853"/>
      <c r="AH853"/>
      <c r="AI853"/>
    </row>
    <row r="854" spans="1:35" s="3" customFormat="1" ht="15.75" customHeight="1" x14ac:dyDescent="0.25">
      <c r="A854" s="18" t="s">
        <v>993</v>
      </c>
      <c r="B854" s="17" t="s">
        <v>598</v>
      </c>
      <c r="C854" s="20">
        <v>0.18</v>
      </c>
      <c r="D854" s="20">
        <v>0.38500000000000001</v>
      </c>
      <c r="E854" s="20">
        <v>0.20500000000000002</v>
      </c>
      <c r="F854" s="20">
        <v>0.25666666666666665</v>
      </c>
      <c r="G854" s="20">
        <v>832264</v>
      </c>
      <c r="H854" s="20">
        <v>1.0362473347547974</v>
      </c>
      <c r="I854" s="20">
        <v>221.35738029850745</v>
      </c>
      <c r="J854"/>
      <c r="K854"/>
      <c r="L854"/>
      <c r="M854"/>
      <c r="N854"/>
      <c r="O854"/>
      <c r="P854"/>
      <c r="Q854"/>
      <c r="R854"/>
      <c r="S854"/>
      <c r="T854"/>
      <c r="U854"/>
      <c r="V854"/>
      <c r="W854"/>
      <c r="X854"/>
      <c r="Y854"/>
      <c r="Z854"/>
      <c r="AA854"/>
      <c r="AB854"/>
      <c r="AC854"/>
      <c r="AD854"/>
      <c r="AE854"/>
      <c r="AF854"/>
      <c r="AG854"/>
      <c r="AH854"/>
      <c r="AI854"/>
    </row>
    <row r="855" spans="1:35" s="3" customFormat="1" ht="15.75" customHeight="1" x14ac:dyDescent="0.25">
      <c r="A855" s="18" t="s">
        <v>994</v>
      </c>
      <c r="B855" s="17" t="s">
        <v>600</v>
      </c>
      <c r="C855" s="20">
        <v>0</v>
      </c>
      <c r="D855" s="20">
        <v>0</v>
      </c>
      <c r="E855" s="20">
        <v>0</v>
      </c>
      <c r="F855" s="20">
        <v>0</v>
      </c>
      <c r="G855" s="20">
        <v>916947</v>
      </c>
      <c r="H855" s="20">
        <v>1.0362473347547974</v>
      </c>
      <c r="I855" s="20">
        <v>0</v>
      </c>
      <c r="J855"/>
      <c r="K855"/>
      <c r="L855"/>
      <c r="M855"/>
      <c r="N855"/>
      <c r="O855"/>
      <c r="P855"/>
      <c r="Q855"/>
      <c r="R855"/>
      <c r="S855"/>
      <c r="T855"/>
      <c r="U855"/>
      <c r="V855"/>
      <c r="W855"/>
      <c r="X855"/>
      <c r="Y855"/>
      <c r="Z855"/>
      <c r="AA855"/>
      <c r="AB855"/>
      <c r="AC855"/>
      <c r="AD855"/>
      <c r="AE855"/>
      <c r="AF855"/>
      <c r="AG855"/>
      <c r="AH855"/>
      <c r="AI855"/>
    </row>
    <row r="856" spans="1:35" s="3" customFormat="1" ht="15.75" customHeight="1" x14ac:dyDescent="0.25">
      <c r="A856" s="18" t="s">
        <v>995</v>
      </c>
      <c r="B856" s="17" t="s">
        <v>602</v>
      </c>
      <c r="C856" s="20">
        <v>0</v>
      </c>
      <c r="D856" s="20">
        <v>0.70899999999999996</v>
      </c>
      <c r="E856" s="20">
        <v>0.192</v>
      </c>
      <c r="F856" s="20">
        <v>0.30033333333333334</v>
      </c>
      <c r="G856" s="20">
        <v>1081473</v>
      </c>
      <c r="H856" s="20">
        <v>1.0362473347547974</v>
      </c>
      <c r="I856" s="20">
        <v>336.57561199573553</v>
      </c>
      <c r="J856"/>
      <c r="K856"/>
      <c r="L856"/>
      <c r="M856"/>
      <c r="N856"/>
      <c r="O856"/>
      <c r="P856"/>
      <c r="Q856"/>
      <c r="R856"/>
      <c r="S856"/>
      <c r="T856"/>
      <c r="U856"/>
      <c r="V856"/>
      <c r="W856"/>
      <c r="X856"/>
      <c r="Y856"/>
      <c r="Z856"/>
      <c r="AA856"/>
      <c r="AB856"/>
      <c r="AC856"/>
      <c r="AD856"/>
      <c r="AE856"/>
      <c r="AF856"/>
      <c r="AG856"/>
      <c r="AH856"/>
      <c r="AI856"/>
    </row>
    <row r="857" spans="1:35" s="3" customFormat="1" ht="15.75" customHeight="1" x14ac:dyDescent="0.25">
      <c r="A857" s="18" t="s">
        <v>996</v>
      </c>
      <c r="B857" s="17" t="s">
        <v>604</v>
      </c>
      <c r="C857" s="20">
        <v>0</v>
      </c>
      <c r="D857" s="20">
        <v>0</v>
      </c>
      <c r="E857" s="20">
        <v>0.15</v>
      </c>
      <c r="F857" s="20">
        <v>4.9999999999999996E-2</v>
      </c>
      <c r="G857" s="20">
        <v>1191513</v>
      </c>
      <c r="H857" s="20">
        <v>1.0362473347547974</v>
      </c>
      <c r="I857" s="20">
        <v>61.735108528784636</v>
      </c>
      <c r="J857"/>
      <c r="K857"/>
      <c r="L857"/>
      <c r="M857"/>
      <c r="N857"/>
      <c r="O857"/>
      <c r="P857"/>
      <c r="Q857"/>
      <c r="R857"/>
      <c r="S857"/>
      <c r="T857"/>
      <c r="U857"/>
      <c r="V857"/>
      <c r="W857"/>
      <c r="X857"/>
      <c r="Y857"/>
      <c r="Z857"/>
      <c r="AA857"/>
      <c r="AB857"/>
      <c r="AC857"/>
      <c r="AD857"/>
      <c r="AE857"/>
      <c r="AF857"/>
      <c r="AG857"/>
      <c r="AH857"/>
      <c r="AI857"/>
    </row>
    <row r="858" spans="1:35" s="3" customFormat="1" ht="15.75" customHeight="1" x14ac:dyDescent="0.25">
      <c r="A858" s="18" t="s">
        <v>997</v>
      </c>
      <c r="B858" s="17" t="s">
        <v>606</v>
      </c>
      <c r="C858" s="20">
        <v>0</v>
      </c>
      <c r="D858" s="20">
        <v>0</v>
      </c>
      <c r="E858" s="20">
        <v>0</v>
      </c>
      <c r="F858" s="20">
        <v>0</v>
      </c>
      <c r="G858" s="20">
        <v>1217861</v>
      </c>
      <c r="H858" s="20">
        <v>1.0362473347547974</v>
      </c>
      <c r="I858" s="20">
        <v>0</v>
      </c>
      <c r="J858"/>
      <c r="K858"/>
      <c r="L858"/>
      <c r="M858"/>
      <c r="N858"/>
      <c r="O858"/>
      <c r="P858"/>
      <c r="Q858"/>
      <c r="R858"/>
      <c r="S858"/>
      <c r="T858"/>
      <c r="U858"/>
      <c r="V858"/>
      <c r="W858"/>
      <c r="X858"/>
      <c r="Y858"/>
      <c r="Z858"/>
      <c r="AA858"/>
      <c r="AB858"/>
      <c r="AC858"/>
      <c r="AD858"/>
      <c r="AE858"/>
      <c r="AF858"/>
      <c r="AG858"/>
      <c r="AH858"/>
      <c r="AI858"/>
    </row>
    <row r="859" spans="1:35" s="3" customFormat="1" ht="15.75" customHeight="1" x14ac:dyDescent="0.25">
      <c r="A859" s="18" t="s">
        <v>998</v>
      </c>
      <c r="B859" s="17" t="s">
        <v>608</v>
      </c>
      <c r="C859" s="20">
        <v>0</v>
      </c>
      <c r="D859" s="20">
        <v>0</v>
      </c>
      <c r="E859" s="20">
        <v>0</v>
      </c>
      <c r="F859" s="20">
        <v>0</v>
      </c>
      <c r="G859" s="20">
        <v>1348495</v>
      </c>
      <c r="H859" s="20">
        <v>1.0362473347547974</v>
      </c>
      <c r="I859" s="20">
        <v>0</v>
      </c>
      <c r="J859"/>
      <c r="K859"/>
      <c r="L859"/>
      <c r="M859"/>
      <c r="N859"/>
      <c r="O859"/>
      <c r="P859"/>
      <c r="Q859"/>
      <c r="R859"/>
      <c r="S859"/>
      <c r="T859"/>
      <c r="U859"/>
      <c r="V859"/>
      <c r="W859"/>
      <c r="X859"/>
      <c r="Y859"/>
      <c r="Z859"/>
      <c r="AA859"/>
      <c r="AB859"/>
      <c r="AC859"/>
      <c r="AD859"/>
      <c r="AE859"/>
      <c r="AF859"/>
      <c r="AG859"/>
      <c r="AH859"/>
      <c r="AI859"/>
    </row>
    <row r="860" spans="1:35" s="3" customFormat="1" ht="15.75" customHeight="1" x14ac:dyDescent="0.25">
      <c r="A860" s="18" t="s">
        <v>999</v>
      </c>
      <c r="B860" s="17" t="s">
        <v>610</v>
      </c>
      <c r="C860" s="20">
        <v>7.0999999999999994E-2</v>
      </c>
      <c r="D860" s="20">
        <v>0.42600000000000005</v>
      </c>
      <c r="E860" s="20">
        <v>7.0000000000000001E-3</v>
      </c>
      <c r="F860" s="20">
        <v>0.16800000000000001</v>
      </c>
      <c r="G860" s="20">
        <v>1660481</v>
      </c>
      <c r="H860" s="20">
        <v>1.0362473347547974</v>
      </c>
      <c r="I860" s="20">
        <v>289.07239379104476</v>
      </c>
      <c r="J860"/>
      <c r="K860"/>
      <c r="L860"/>
      <c r="M860"/>
      <c r="N860"/>
      <c r="O860"/>
      <c r="P860"/>
      <c r="Q860"/>
      <c r="R860"/>
      <c r="S860"/>
      <c r="T860"/>
      <c r="U860"/>
      <c r="V860"/>
      <c r="W860"/>
      <c r="X860"/>
      <c r="Y860"/>
      <c r="Z860"/>
      <c r="AA860"/>
      <c r="AB860"/>
      <c r="AC860"/>
      <c r="AD860"/>
      <c r="AE860"/>
      <c r="AF860"/>
      <c r="AG860"/>
      <c r="AH860"/>
      <c r="AI860"/>
    </row>
    <row r="861" spans="1:35" s="3" customFormat="1" ht="15.75" customHeight="1" x14ac:dyDescent="0.25">
      <c r="A861" s="18" t="s">
        <v>1000</v>
      </c>
      <c r="B861" s="17" t="s">
        <v>612</v>
      </c>
      <c r="C861" s="20">
        <v>0</v>
      </c>
      <c r="D861" s="20">
        <v>0</v>
      </c>
      <c r="E861" s="20">
        <v>0</v>
      </c>
      <c r="F861" s="20">
        <v>0</v>
      </c>
      <c r="G861" s="20">
        <v>1829434</v>
      </c>
      <c r="H861" s="20">
        <v>1.0362473347547974</v>
      </c>
      <c r="I861" s="20">
        <v>0</v>
      </c>
      <c r="J861"/>
      <c r="K861"/>
      <c r="L861"/>
      <c r="M861"/>
      <c r="N861"/>
      <c r="O861"/>
      <c r="P861"/>
      <c r="Q861"/>
      <c r="R861"/>
      <c r="S861"/>
      <c r="T861"/>
      <c r="U861"/>
      <c r="V861"/>
      <c r="W861"/>
      <c r="X861"/>
      <c r="Y861"/>
      <c r="Z861"/>
      <c r="AA861"/>
      <c r="AB861"/>
      <c r="AC861"/>
      <c r="AD861"/>
      <c r="AE861"/>
      <c r="AF861"/>
      <c r="AG861"/>
      <c r="AH861"/>
      <c r="AI861"/>
    </row>
    <row r="862" spans="1:35" s="3" customFormat="1" ht="15.75" customHeight="1" x14ac:dyDescent="0.25">
      <c r="A862" s="18" t="s">
        <v>1001</v>
      </c>
      <c r="B862" s="17" t="s">
        <v>614</v>
      </c>
      <c r="C862" s="20">
        <v>0</v>
      </c>
      <c r="D862" s="20">
        <v>0</v>
      </c>
      <c r="E862" s="20">
        <v>0</v>
      </c>
      <c r="F862" s="20">
        <v>0</v>
      </c>
      <c r="G862" s="20">
        <v>1811482</v>
      </c>
      <c r="H862" s="20">
        <v>1.0362473347547974</v>
      </c>
      <c r="I862" s="20">
        <v>0</v>
      </c>
      <c r="J862"/>
      <c r="K862"/>
      <c r="L862"/>
      <c r="M862"/>
      <c r="N862"/>
      <c r="O862"/>
      <c r="P862"/>
      <c r="Q862"/>
      <c r="R862"/>
      <c r="S862"/>
      <c r="T862"/>
      <c r="U862"/>
      <c r="V862"/>
      <c r="W862"/>
      <c r="X862"/>
      <c r="Y862"/>
      <c r="Z862"/>
      <c r="AA862"/>
      <c r="AB862"/>
      <c r="AC862"/>
      <c r="AD862"/>
      <c r="AE862"/>
      <c r="AF862"/>
      <c r="AG862"/>
      <c r="AH862"/>
      <c r="AI862"/>
    </row>
    <row r="863" spans="1:35" s="3" customFormat="1" ht="15.75" customHeight="1" x14ac:dyDescent="0.25">
      <c r="A863" s="18" t="s">
        <v>1002</v>
      </c>
      <c r="B863" s="17" t="s">
        <v>616</v>
      </c>
      <c r="C863" s="20">
        <v>0</v>
      </c>
      <c r="D863" s="20">
        <v>0</v>
      </c>
      <c r="E863" s="20">
        <v>0</v>
      </c>
      <c r="F863" s="20">
        <v>0</v>
      </c>
      <c r="G863" s="20">
        <v>1995800</v>
      </c>
      <c r="H863" s="20">
        <v>1.0362473347547974</v>
      </c>
      <c r="I863" s="20">
        <v>0</v>
      </c>
      <c r="J863"/>
      <c r="K863"/>
      <c r="L863"/>
      <c r="M863"/>
      <c r="N863"/>
      <c r="O863"/>
      <c r="P863"/>
      <c r="Q863"/>
      <c r="R863"/>
      <c r="S863"/>
      <c r="T863"/>
      <c r="U863"/>
      <c r="V863"/>
      <c r="W863"/>
      <c r="X863"/>
      <c r="Y863"/>
      <c r="Z863"/>
      <c r="AA863"/>
      <c r="AB863"/>
      <c r="AC863"/>
      <c r="AD863"/>
      <c r="AE863"/>
      <c r="AF863"/>
      <c r="AG863"/>
      <c r="AH863"/>
      <c r="AI863"/>
    </row>
    <row r="864" spans="1:35" s="3" customFormat="1" ht="15.75" customHeight="1" x14ac:dyDescent="0.25">
      <c r="A864" s="18" t="s">
        <v>1003</v>
      </c>
      <c r="B864" s="17" t="s">
        <v>618</v>
      </c>
      <c r="C864" s="20">
        <v>0</v>
      </c>
      <c r="D864" s="20">
        <v>0</v>
      </c>
      <c r="E864" s="20">
        <v>0</v>
      </c>
      <c r="F864" s="20">
        <v>0</v>
      </c>
      <c r="G864" s="20">
        <v>1899778</v>
      </c>
      <c r="H864" s="20">
        <v>1.0362473347547974</v>
      </c>
      <c r="I864" s="20">
        <v>0</v>
      </c>
      <c r="J864"/>
      <c r="K864"/>
      <c r="L864"/>
      <c r="M864"/>
      <c r="N864"/>
      <c r="O864"/>
      <c r="P864"/>
      <c r="Q864"/>
      <c r="R864"/>
      <c r="S864"/>
      <c r="T864"/>
      <c r="U864"/>
      <c r="V864"/>
      <c r="W864"/>
      <c r="X864"/>
      <c r="Y864"/>
      <c r="Z864"/>
      <c r="AA864"/>
      <c r="AB864"/>
      <c r="AC864"/>
      <c r="AD864"/>
      <c r="AE864"/>
      <c r="AF864"/>
      <c r="AG864"/>
      <c r="AH864"/>
      <c r="AI864"/>
    </row>
    <row r="865" spans="1:35" s="3" customFormat="1" ht="15.75" customHeight="1" x14ac:dyDescent="0.25">
      <c r="A865" s="18" t="s">
        <v>1004</v>
      </c>
      <c r="B865" s="17" t="s">
        <v>620</v>
      </c>
      <c r="C865" s="20">
        <v>0</v>
      </c>
      <c r="D865" s="20">
        <v>0</v>
      </c>
      <c r="E865" s="20">
        <v>0</v>
      </c>
      <c r="F865" s="20">
        <v>0</v>
      </c>
      <c r="G865" s="20">
        <v>2093080</v>
      </c>
      <c r="H865" s="20">
        <v>1.0362473347547974</v>
      </c>
      <c r="I865" s="20">
        <v>0</v>
      </c>
      <c r="J865"/>
      <c r="K865"/>
      <c r="L865"/>
      <c r="M865"/>
      <c r="N865"/>
      <c r="O865"/>
      <c r="P865"/>
      <c r="Q865"/>
      <c r="R865"/>
      <c r="S865"/>
      <c r="T865"/>
      <c r="U865"/>
      <c r="V865"/>
      <c r="W865"/>
      <c r="X865"/>
      <c r="Y865"/>
      <c r="Z865"/>
      <c r="AA865"/>
      <c r="AB865"/>
      <c r="AC865"/>
      <c r="AD865"/>
      <c r="AE865"/>
      <c r="AF865"/>
      <c r="AG865"/>
      <c r="AH865"/>
      <c r="AI865"/>
    </row>
    <row r="866" spans="1:35" s="3" customFormat="1" ht="15.75" customHeight="1" x14ac:dyDescent="0.25">
      <c r="A866" s="18" t="s">
        <v>1005</v>
      </c>
      <c r="B866" s="17" t="s">
        <v>622</v>
      </c>
      <c r="C866" s="20">
        <v>0</v>
      </c>
      <c r="D866" s="20">
        <v>0</v>
      </c>
      <c r="E866" s="20">
        <v>0</v>
      </c>
      <c r="F866" s="20">
        <v>0</v>
      </c>
      <c r="G866" s="20" t="s">
        <v>15</v>
      </c>
      <c r="H866" s="20" t="s">
        <v>15</v>
      </c>
      <c r="I866" s="20">
        <v>0</v>
      </c>
      <c r="J866"/>
      <c r="K866"/>
      <c r="L866"/>
      <c r="M866"/>
      <c r="N866"/>
      <c r="O866"/>
      <c r="P866"/>
      <c r="Q866"/>
      <c r="R866"/>
      <c r="S866"/>
      <c r="T866"/>
      <c r="U866"/>
      <c r="V866"/>
      <c r="W866"/>
      <c r="X866"/>
      <c r="Y866"/>
      <c r="Z866"/>
      <c r="AA866"/>
      <c r="AB866"/>
      <c r="AC866"/>
      <c r="AD866"/>
      <c r="AE866"/>
      <c r="AF866"/>
      <c r="AG866"/>
      <c r="AH866"/>
      <c r="AI866"/>
    </row>
    <row r="867" spans="1:35" s="3" customFormat="1" ht="15.75" customHeight="1" x14ac:dyDescent="0.25">
      <c r="A867" s="18" t="s">
        <v>1006</v>
      </c>
      <c r="B867" s="17" t="s">
        <v>598</v>
      </c>
      <c r="C867" s="20">
        <v>0</v>
      </c>
      <c r="D867" s="20">
        <v>0</v>
      </c>
      <c r="E867" s="20">
        <v>0</v>
      </c>
      <c r="F867" s="20">
        <v>0</v>
      </c>
      <c r="G867" s="20">
        <v>962789</v>
      </c>
      <c r="H867" s="20">
        <v>1.0362473347547974</v>
      </c>
      <c r="I867" s="20">
        <v>0</v>
      </c>
      <c r="J867"/>
      <c r="K867"/>
      <c r="L867"/>
      <c r="M867"/>
      <c r="N867"/>
      <c r="O867"/>
      <c r="P867"/>
      <c r="Q867"/>
      <c r="R867"/>
      <c r="S867"/>
      <c r="T867"/>
      <c r="U867"/>
      <c r="V867"/>
      <c r="W867"/>
      <c r="X867"/>
      <c r="Y867"/>
      <c r="Z867"/>
      <c r="AA867"/>
      <c r="AB867"/>
      <c r="AC867"/>
      <c r="AD867"/>
      <c r="AE867"/>
      <c r="AF867"/>
      <c r="AG867"/>
      <c r="AH867"/>
      <c r="AI867"/>
    </row>
    <row r="868" spans="1:35" s="3" customFormat="1" ht="15.75" customHeight="1" x14ac:dyDescent="0.25">
      <c r="A868" s="18" t="s">
        <v>1007</v>
      </c>
      <c r="B868" s="17" t="s">
        <v>600</v>
      </c>
      <c r="C868" s="20">
        <v>0</v>
      </c>
      <c r="D868" s="20">
        <v>0</v>
      </c>
      <c r="E868" s="20">
        <v>0</v>
      </c>
      <c r="F868" s="20">
        <v>0</v>
      </c>
      <c r="G868" s="20">
        <v>1060753</v>
      </c>
      <c r="H868" s="20">
        <v>1.0362473347547974</v>
      </c>
      <c r="I868" s="20">
        <v>0</v>
      </c>
      <c r="J868"/>
      <c r="K868"/>
      <c r="L868"/>
      <c r="M868"/>
      <c r="N868"/>
      <c r="O868"/>
      <c r="P868"/>
      <c r="Q868"/>
      <c r="R868"/>
      <c r="S868"/>
      <c r="T868"/>
      <c r="U868"/>
      <c r="V868"/>
      <c r="W868"/>
      <c r="X868"/>
      <c r="Y868"/>
      <c r="Z868"/>
      <c r="AA868"/>
      <c r="AB868"/>
      <c r="AC868"/>
      <c r="AD868"/>
      <c r="AE868"/>
      <c r="AF868"/>
      <c r="AG868"/>
      <c r="AH868"/>
      <c r="AI868"/>
    </row>
    <row r="869" spans="1:35" s="3" customFormat="1" ht="15.75" customHeight="1" x14ac:dyDescent="0.25">
      <c r="A869" s="18" t="s">
        <v>1008</v>
      </c>
      <c r="B869" s="17" t="s">
        <v>602</v>
      </c>
      <c r="C869" s="20">
        <v>0</v>
      </c>
      <c r="D869" s="20">
        <v>0</v>
      </c>
      <c r="E869" s="20">
        <v>0</v>
      </c>
      <c r="F869" s="20">
        <v>0</v>
      </c>
      <c r="G869" s="20">
        <v>1251082</v>
      </c>
      <c r="H869" s="20">
        <v>1.0362473347547974</v>
      </c>
      <c r="I869" s="20">
        <v>0</v>
      </c>
      <c r="J869"/>
      <c r="K869"/>
      <c r="L869"/>
      <c r="M869"/>
      <c r="N869"/>
      <c r="O869"/>
      <c r="P869"/>
      <c r="Q869"/>
      <c r="R869"/>
      <c r="S869"/>
      <c r="T869"/>
      <c r="U869"/>
      <c r="V869"/>
      <c r="W869"/>
      <c r="X869"/>
      <c r="Y869"/>
      <c r="Z869"/>
      <c r="AA869"/>
      <c r="AB869"/>
      <c r="AC869"/>
      <c r="AD869"/>
      <c r="AE869"/>
      <c r="AF869"/>
      <c r="AG869"/>
      <c r="AH869"/>
      <c r="AI869"/>
    </row>
    <row r="870" spans="1:35" s="3" customFormat="1" ht="15.75" customHeight="1" x14ac:dyDescent="0.25">
      <c r="A870" s="18" t="s">
        <v>1009</v>
      </c>
      <c r="B870" s="17" t="s">
        <v>604</v>
      </c>
      <c r="C870" s="20">
        <v>0</v>
      </c>
      <c r="D870" s="20">
        <v>0</v>
      </c>
      <c r="E870" s="20">
        <v>0</v>
      </c>
      <c r="F870" s="20">
        <v>0</v>
      </c>
      <c r="G870" s="20">
        <v>1378379</v>
      </c>
      <c r="H870" s="20">
        <v>1.0362473347547974</v>
      </c>
      <c r="I870" s="20">
        <v>0</v>
      </c>
      <c r="J870"/>
      <c r="K870"/>
      <c r="L870"/>
      <c r="M870"/>
      <c r="N870"/>
      <c r="O870"/>
      <c r="P870"/>
      <c r="Q870"/>
      <c r="R870"/>
      <c r="S870"/>
      <c r="T870"/>
      <c r="U870"/>
      <c r="V870"/>
      <c r="W870"/>
      <c r="X870"/>
      <c r="Y870"/>
      <c r="Z870"/>
      <c r="AA870"/>
      <c r="AB870"/>
      <c r="AC870"/>
      <c r="AD870"/>
      <c r="AE870"/>
      <c r="AF870"/>
      <c r="AG870"/>
      <c r="AH870"/>
      <c r="AI870"/>
    </row>
    <row r="871" spans="1:35" s="3" customFormat="1" ht="15.75" customHeight="1" x14ac:dyDescent="0.25">
      <c r="A871" s="18" t="s">
        <v>1010</v>
      </c>
      <c r="B871" s="17" t="s">
        <v>628</v>
      </c>
      <c r="C871" s="20">
        <v>0</v>
      </c>
      <c r="D871" s="20">
        <v>0</v>
      </c>
      <c r="E871" s="20">
        <v>0</v>
      </c>
      <c r="F871" s="20">
        <v>0</v>
      </c>
      <c r="G871" s="20">
        <v>1408859</v>
      </c>
      <c r="H871" s="20">
        <v>1.0362473347547974</v>
      </c>
      <c r="I871" s="20">
        <v>0</v>
      </c>
      <c r="J871"/>
      <c r="K871"/>
      <c r="L871"/>
      <c r="M871"/>
      <c r="N871"/>
      <c r="O871"/>
      <c r="P871"/>
      <c r="Q871"/>
      <c r="R871"/>
      <c r="S871"/>
      <c r="T871"/>
      <c r="U871"/>
      <c r="V871"/>
      <c r="W871"/>
      <c r="X871"/>
      <c r="Y871"/>
      <c r="Z871"/>
      <c r="AA871"/>
      <c r="AB871"/>
      <c r="AC871"/>
      <c r="AD871"/>
      <c r="AE871"/>
      <c r="AF871"/>
      <c r="AG871"/>
      <c r="AH871"/>
      <c r="AI871"/>
    </row>
    <row r="872" spans="1:35" s="3" customFormat="1" ht="15.75" customHeight="1" x14ac:dyDescent="0.25">
      <c r="A872" s="18" t="s">
        <v>1011</v>
      </c>
      <c r="B872" s="17" t="s">
        <v>630</v>
      </c>
      <c r="C872" s="20">
        <v>0</v>
      </c>
      <c r="D872" s="20">
        <v>0</v>
      </c>
      <c r="E872" s="20">
        <v>0</v>
      </c>
      <c r="F872" s="20">
        <v>0</v>
      </c>
      <c r="G872" s="20">
        <v>1552211</v>
      </c>
      <c r="H872" s="20">
        <v>1.0362473347547974</v>
      </c>
      <c r="I872" s="20">
        <v>0</v>
      </c>
      <c r="J872"/>
      <c r="K872"/>
      <c r="L872"/>
      <c r="M872"/>
      <c r="N872"/>
      <c r="O872"/>
      <c r="P872"/>
      <c r="Q872"/>
      <c r="R872"/>
      <c r="S872"/>
      <c r="T872"/>
      <c r="U872"/>
      <c r="V872"/>
      <c r="W872"/>
      <c r="X872"/>
      <c r="Y872"/>
      <c r="Z872"/>
      <c r="AA872"/>
      <c r="AB872"/>
      <c r="AC872"/>
      <c r="AD872"/>
      <c r="AE872"/>
      <c r="AF872"/>
      <c r="AG872"/>
      <c r="AH872"/>
      <c r="AI872"/>
    </row>
    <row r="873" spans="1:35" s="3" customFormat="1" ht="15.75" customHeight="1" x14ac:dyDescent="0.25">
      <c r="A873" s="18" t="s">
        <v>1012</v>
      </c>
      <c r="B873" s="17" t="s">
        <v>610</v>
      </c>
      <c r="C873" s="20">
        <v>0</v>
      </c>
      <c r="D873" s="20">
        <v>0</v>
      </c>
      <c r="E873" s="20">
        <v>0</v>
      </c>
      <c r="F873" s="20">
        <v>0</v>
      </c>
      <c r="G873" s="20">
        <v>1920895</v>
      </c>
      <c r="H873" s="20">
        <v>1.0362473347547974</v>
      </c>
      <c r="I873" s="20">
        <v>0</v>
      </c>
      <c r="J873"/>
      <c r="K873"/>
      <c r="L873"/>
      <c r="M873"/>
      <c r="N873"/>
      <c r="O873"/>
      <c r="P873"/>
      <c r="Q873"/>
      <c r="R873"/>
      <c r="S873"/>
      <c r="T873"/>
      <c r="U873"/>
      <c r="V873"/>
      <c r="W873"/>
      <c r="X873"/>
      <c r="Y873"/>
      <c r="Z873"/>
      <c r="AA873"/>
      <c r="AB873"/>
      <c r="AC873"/>
      <c r="AD873"/>
      <c r="AE873"/>
      <c r="AF873"/>
      <c r="AG873"/>
      <c r="AH873"/>
      <c r="AI873"/>
    </row>
    <row r="874" spans="1:35" s="3" customFormat="1" ht="15.75" customHeight="1" x14ac:dyDescent="0.25">
      <c r="A874" s="18" t="s">
        <v>1013</v>
      </c>
      <c r="B874" s="17" t="s">
        <v>612</v>
      </c>
      <c r="C874" s="20">
        <v>0</v>
      </c>
      <c r="D874" s="20">
        <v>0</v>
      </c>
      <c r="E874" s="20">
        <v>0</v>
      </c>
      <c r="F874" s="20">
        <v>0</v>
      </c>
      <c r="G874" s="20">
        <v>2116346</v>
      </c>
      <c r="H874" s="20">
        <v>1.0362473347547974</v>
      </c>
      <c r="I874" s="20">
        <v>0</v>
      </c>
      <c r="J874"/>
      <c r="K874"/>
      <c r="L874"/>
      <c r="M874"/>
      <c r="N874"/>
      <c r="O874"/>
      <c r="P874"/>
      <c r="Q874"/>
      <c r="R874"/>
      <c r="S874"/>
      <c r="T874"/>
      <c r="U874"/>
      <c r="V874"/>
      <c r="W874"/>
      <c r="X874"/>
      <c r="Y874"/>
      <c r="Z874"/>
      <c r="AA874"/>
      <c r="AB874"/>
      <c r="AC874"/>
      <c r="AD874"/>
      <c r="AE874"/>
      <c r="AF874"/>
      <c r="AG874"/>
      <c r="AH874"/>
      <c r="AI874"/>
    </row>
    <row r="875" spans="1:35" s="3" customFormat="1" ht="15.75" customHeight="1" x14ac:dyDescent="0.25">
      <c r="A875" s="18" t="s">
        <v>1014</v>
      </c>
      <c r="B875" s="17" t="s">
        <v>634</v>
      </c>
      <c r="C875" s="20">
        <v>0</v>
      </c>
      <c r="D875" s="20">
        <v>0</v>
      </c>
      <c r="E875" s="20">
        <v>0</v>
      </c>
      <c r="F875" s="20">
        <v>0</v>
      </c>
      <c r="G875" s="20">
        <v>2095579</v>
      </c>
      <c r="H875" s="20">
        <v>1.0362473347547974</v>
      </c>
      <c r="I875" s="20">
        <v>0</v>
      </c>
      <c r="J875"/>
      <c r="K875"/>
      <c r="L875"/>
      <c r="M875"/>
      <c r="N875"/>
      <c r="O875"/>
      <c r="P875"/>
      <c r="Q875"/>
      <c r="R875"/>
      <c r="S875"/>
      <c r="T875"/>
      <c r="U875"/>
      <c r="V875"/>
      <c r="W875"/>
      <c r="X875"/>
      <c r="Y875"/>
      <c r="Z875"/>
      <c r="AA875"/>
      <c r="AB875"/>
      <c r="AC875"/>
      <c r="AD875"/>
      <c r="AE875"/>
      <c r="AF875"/>
      <c r="AG875"/>
      <c r="AH875"/>
      <c r="AI875"/>
    </row>
    <row r="876" spans="1:35" s="3" customFormat="1" ht="15.75" customHeight="1" x14ac:dyDescent="0.25">
      <c r="A876" s="18" t="s">
        <v>1015</v>
      </c>
      <c r="B876" s="17" t="s">
        <v>616</v>
      </c>
      <c r="C876" s="20">
        <v>0</v>
      </c>
      <c r="D876" s="20">
        <v>0</v>
      </c>
      <c r="E876" s="20">
        <v>0</v>
      </c>
      <c r="F876" s="20">
        <v>0</v>
      </c>
      <c r="G876" s="20">
        <v>2308803</v>
      </c>
      <c r="H876" s="20">
        <v>1.0362473347547974</v>
      </c>
      <c r="I876" s="20">
        <v>0</v>
      </c>
      <c r="J876"/>
      <c r="K876"/>
      <c r="L876"/>
      <c r="M876"/>
      <c r="N876"/>
      <c r="O876"/>
      <c r="P876"/>
      <c r="Q876"/>
      <c r="R876"/>
      <c r="S876"/>
      <c r="T876"/>
      <c r="U876"/>
      <c r="V876"/>
      <c r="W876"/>
      <c r="X876"/>
      <c r="Y876"/>
      <c r="Z876"/>
      <c r="AA876"/>
      <c r="AB876"/>
      <c r="AC876"/>
      <c r="AD876"/>
      <c r="AE876"/>
      <c r="AF876"/>
      <c r="AG876"/>
      <c r="AH876"/>
      <c r="AI876"/>
    </row>
    <row r="877" spans="1:35" s="3" customFormat="1" ht="15.75" customHeight="1" x14ac:dyDescent="0.25">
      <c r="A877" s="18" t="s">
        <v>1016</v>
      </c>
      <c r="B877" s="17" t="s">
        <v>618</v>
      </c>
      <c r="C877" s="20">
        <v>0</v>
      </c>
      <c r="D877" s="20">
        <v>0</v>
      </c>
      <c r="E877" s="20">
        <v>0</v>
      </c>
      <c r="F877" s="20">
        <v>0</v>
      </c>
      <c r="G877" s="20">
        <v>2197721</v>
      </c>
      <c r="H877" s="20">
        <v>1.0362473347547974</v>
      </c>
      <c r="I877" s="20">
        <v>0</v>
      </c>
      <c r="J877"/>
      <c r="K877"/>
      <c r="L877"/>
      <c r="M877"/>
      <c r="N877"/>
      <c r="O877"/>
      <c r="P877"/>
      <c r="Q877"/>
      <c r="R877"/>
      <c r="S877"/>
      <c r="T877"/>
      <c r="U877"/>
      <c r="V877"/>
      <c r="W877"/>
      <c r="X877"/>
      <c r="Y877"/>
      <c r="Z877"/>
      <c r="AA877"/>
      <c r="AB877"/>
      <c r="AC877"/>
      <c r="AD877"/>
      <c r="AE877"/>
      <c r="AF877"/>
      <c r="AG877"/>
      <c r="AH877"/>
      <c r="AI877"/>
    </row>
    <row r="878" spans="1:35" s="3" customFormat="1" ht="15.75" customHeight="1" x14ac:dyDescent="0.25">
      <c r="A878" s="18" t="s">
        <v>1017</v>
      </c>
      <c r="B878" s="17" t="s">
        <v>638</v>
      </c>
      <c r="C878" s="20">
        <v>0</v>
      </c>
      <c r="D878" s="20">
        <v>0</v>
      </c>
      <c r="E878" s="20">
        <v>0</v>
      </c>
      <c r="F878" s="20">
        <v>0</v>
      </c>
      <c r="G878" s="20">
        <v>2421339</v>
      </c>
      <c r="H878" s="20">
        <v>1.0362473347547974</v>
      </c>
      <c r="I878" s="20">
        <v>0</v>
      </c>
      <c r="J878"/>
      <c r="K878"/>
      <c r="L878"/>
      <c r="M878"/>
      <c r="N878"/>
      <c r="O878"/>
      <c r="P878"/>
      <c r="Q878"/>
      <c r="R878"/>
      <c r="S878"/>
      <c r="T878"/>
      <c r="U878"/>
      <c r="V878"/>
      <c r="W878"/>
      <c r="X878"/>
      <c r="Y878"/>
      <c r="Z878"/>
      <c r="AA878"/>
      <c r="AB878"/>
      <c r="AC878"/>
      <c r="AD878"/>
      <c r="AE878"/>
      <c r="AF878"/>
      <c r="AG878"/>
      <c r="AH878"/>
      <c r="AI878"/>
    </row>
    <row r="879" spans="1:35" s="3" customFormat="1" ht="15.75" customHeight="1" x14ac:dyDescent="0.25">
      <c r="A879" s="18" t="s">
        <v>1018</v>
      </c>
      <c r="B879" s="17" t="s">
        <v>47</v>
      </c>
      <c r="C879" s="20">
        <v>2.6499999999999995</v>
      </c>
      <c r="D879" s="20">
        <v>2.8029999999999999</v>
      </c>
      <c r="E879" s="20">
        <v>9.9809999999999981</v>
      </c>
      <c r="F879" s="20">
        <v>5.1446666666666658</v>
      </c>
      <c r="G879" s="20" t="s">
        <v>15</v>
      </c>
      <c r="H879" s="20" t="s">
        <v>15</v>
      </c>
      <c r="I879" s="20">
        <v>5287.0572768358206</v>
      </c>
      <c r="J879"/>
      <c r="K879"/>
      <c r="L879"/>
      <c r="M879"/>
      <c r="N879"/>
      <c r="O879"/>
      <c r="P879"/>
      <c r="Q879"/>
      <c r="R879"/>
      <c r="S879"/>
      <c r="T879"/>
      <c r="U879"/>
      <c r="V879"/>
      <c r="W879"/>
      <c r="X879"/>
      <c r="Y879"/>
      <c r="Z879"/>
      <c r="AA879"/>
      <c r="AB879"/>
      <c r="AC879"/>
      <c r="AD879"/>
      <c r="AE879"/>
      <c r="AF879"/>
      <c r="AG879"/>
      <c r="AH879"/>
      <c r="AI879"/>
    </row>
    <row r="880" spans="1:35" s="3" customFormat="1" ht="15.75" customHeight="1" x14ac:dyDescent="0.25">
      <c r="A880" s="18" t="s">
        <v>1019</v>
      </c>
      <c r="B880" s="17" t="s">
        <v>596</v>
      </c>
      <c r="C880" s="20">
        <v>2.6499999999999995</v>
      </c>
      <c r="D880" s="20">
        <v>2.8029999999999999</v>
      </c>
      <c r="E880" s="20">
        <v>9.9809999999999981</v>
      </c>
      <c r="F880" s="20">
        <v>5.1446666666666658</v>
      </c>
      <c r="G880" s="20" t="s">
        <v>15</v>
      </c>
      <c r="H880" s="20" t="s">
        <v>15</v>
      </c>
      <c r="I880" s="20">
        <v>5287.0572768358206</v>
      </c>
      <c r="J880"/>
      <c r="K880"/>
      <c r="L880"/>
      <c r="M880"/>
      <c r="N880"/>
      <c r="O880"/>
      <c r="P880"/>
      <c r="Q880"/>
      <c r="R880"/>
      <c r="S880"/>
      <c r="T880"/>
      <c r="U880"/>
      <c r="V880"/>
      <c r="W880"/>
      <c r="X880"/>
      <c r="Y880"/>
      <c r="Z880"/>
      <c r="AA880"/>
      <c r="AB880"/>
      <c r="AC880"/>
      <c r="AD880"/>
      <c r="AE880"/>
      <c r="AF880"/>
      <c r="AG880"/>
      <c r="AH880"/>
      <c r="AI880"/>
    </row>
    <row r="881" spans="1:35" s="3" customFormat="1" ht="15.75" customHeight="1" x14ac:dyDescent="0.25">
      <c r="A881" s="18" t="s">
        <v>1020</v>
      </c>
      <c r="B881" s="17" t="s">
        <v>598</v>
      </c>
      <c r="C881" s="20">
        <v>2.0519999999999996</v>
      </c>
      <c r="D881" s="20">
        <v>0.99399999999999999</v>
      </c>
      <c r="E881" s="20">
        <v>2.8959999999999995</v>
      </c>
      <c r="F881" s="20">
        <v>1.9806666666666661</v>
      </c>
      <c r="G881" s="20">
        <v>689941</v>
      </c>
      <c r="H881" s="20">
        <v>1.0362473347547974</v>
      </c>
      <c r="I881" s="20">
        <v>1416.0766873432831</v>
      </c>
      <c r="J881"/>
      <c r="K881"/>
      <c r="L881"/>
      <c r="M881"/>
      <c r="N881"/>
      <c r="O881"/>
      <c r="P881"/>
      <c r="Q881"/>
      <c r="R881"/>
      <c r="S881"/>
      <c r="T881"/>
      <c r="U881"/>
      <c r="V881"/>
      <c r="W881"/>
      <c r="X881"/>
      <c r="Y881"/>
      <c r="Z881"/>
      <c r="AA881"/>
      <c r="AB881"/>
      <c r="AC881"/>
      <c r="AD881"/>
      <c r="AE881"/>
      <c r="AF881"/>
      <c r="AG881"/>
      <c r="AH881"/>
      <c r="AI881"/>
    </row>
    <row r="882" spans="1:35" s="3" customFormat="1" ht="15.75" customHeight="1" x14ac:dyDescent="0.25">
      <c r="A882" s="18" t="s">
        <v>1021</v>
      </c>
      <c r="B882" s="17" t="s">
        <v>600</v>
      </c>
      <c r="C882" s="20">
        <v>0</v>
      </c>
      <c r="D882" s="20">
        <v>0</v>
      </c>
      <c r="E882" s="20">
        <v>0.32100000000000001</v>
      </c>
      <c r="F882" s="20">
        <v>0.107</v>
      </c>
      <c r="G882" s="20">
        <v>760142</v>
      </c>
      <c r="H882" s="20">
        <v>1.0362473347547974</v>
      </c>
      <c r="I882" s="20">
        <v>84.283378004264392</v>
      </c>
      <c r="J882"/>
      <c r="K882"/>
      <c r="L882"/>
      <c r="M882"/>
      <c r="N882"/>
      <c r="O882"/>
      <c r="P882"/>
      <c r="Q882"/>
      <c r="R882"/>
      <c r="S882"/>
      <c r="T882"/>
      <c r="U882"/>
      <c r="V882"/>
      <c r="W882"/>
      <c r="X882"/>
      <c r="Y882"/>
      <c r="Z882"/>
      <c r="AA882"/>
      <c r="AB882"/>
      <c r="AC882"/>
      <c r="AD882"/>
      <c r="AE882"/>
      <c r="AF882"/>
      <c r="AG882"/>
      <c r="AH882"/>
      <c r="AI882"/>
    </row>
    <row r="883" spans="1:35" s="3" customFormat="1" ht="15.75" customHeight="1" x14ac:dyDescent="0.25">
      <c r="A883" s="18" t="s">
        <v>1022</v>
      </c>
      <c r="B883" s="17" t="s">
        <v>602</v>
      </c>
      <c r="C883" s="20">
        <v>7.0000000000000007E-2</v>
      </c>
      <c r="D883" s="20">
        <v>0.52300000000000002</v>
      </c>
      <c r="E883" s="20">
        <v>2.9879999999999995</v>
      </c>
      <c r="F883" s="20">
        <v>1.1936666666666664</v>
      </c>
      <c r="G883" s="20">
        <v>896533</v>
      </c>
      <c r="H883" s="20">
        <v>1.0362473347547974</v>
      </c>
      <c r="I883" s="20">
        <v>1108.9520618891252</v>
      </c>
      <c r="J883"/>
      <c r="K883"/>
      <c r="L883"/>
      <c r="M883"/>
      <c r="N883"/>
      <c r="O883"/>
      <c r="P883"/>
      <c r="Q883"/>
      <c r="R883"/>
      <c r="S883"/>
      <c r="T883"/>
      <c r="U883"/>
      <c r="V883"/>
      <c r="W883"/>
      <c r="X883"/>
      <c r="Y883"/>
      <c r="Z883"/>
      <c r="AA883"/>
      <c r="AB883"/>
      <c r="AC883"/>
      <c r="AD883"/>
      <c r="AE883"/>
      <c r="AF883"/>
      <c r="AG883"/>
      <c r="AH883"/>
      <c r="AI883"/>
    </row>
    <row r="884" spans="1:35" s="3" customFormat="1" ht="15.75" customHeight="1" x14ac:dyDescent="0.25">
      <c r="A884" s="18" t="s">
        <v>1023</v>
      </c>
      <c r="B884" s="17" t="s">
        <v>604</v>
      </c>
      <c r="C884" s="20">
        <v>0</v>
      </c>
      <c r="D884" s="20">
        <v>0</v>
      </c>
      <c r="E884" s="20">
        <v>0</v>
      </c>
      <c r="F884" s="20">
        <v>0</v>
      </c>
      <c r="G884" s="20">
        <v>953480</v>
      </c>
      <c r="H884" s="20">
        <v>1.0362473347547974</v>
      </c>
      <c r="I884" s="20">
        <v>0</v>
      </c>
      <c r="J884"/>
      <c r="K884"/>
      <c r="L884"/>
      <c r="M884"/>
      <c r="N884"/>
      <c r="O884"/>
      <c r="P884"/>
      <c r="Q884"/>
      <c r="R884"/>
      <c r="S884"/>
      <c r="T884"/>
      <c r="U884"/>
      <c r="V884"/>
      <c r="W884"/>
      <c r="X884"/>
      <c r="Y884"/>
      <c r="Z884"/>
      <c r="AA884"/>
      <c r="AB884"/>
      <c r="AC884"/>
      <c r="AD884"/>
      <c r="AE884"/>
      <c r="AF884"/>
      <c r="AG884"/>
      <c r="AH884"/>
      <c r="AI884"/>
    </row>
    <row r="885" spans="1:35" s="3" customFormat="1" ht="15.75" customHeight="1" x14ac:dyDescent="0.25">
      <c r="A885" s="18" t="s">
        <v>1024</v>
      </c>
      <c r="B885" s="17" t="s">
        <v>628</v>
      </c>
      <c r="C885" s="20">
        <v>0</v>
      </c>
      <c r="D885" s="20">
        <v>0</v>
      </c>
      <c r="E885" s="20">
        <v>0</v>
      </c>
      <c r="F885" s="20">
        <v>0</v>
      </c>
      <c r="G885" s="20">
        <v>1009598</v>
      </c>
      <c r="H885" s="20">
        <v>1.0362473347547974</v>
      </c>
      <c r="I885" s="20">
        <v>0</v>
      </c>
      <c r="J885"/>
      <c r="K885"/>
      <c r="L885"/>
      <c r="M885"/>
      <c r="N885"/>
      <c r="O885"/>
      <c r="P885"/>
      <c r="Q885"/>
      <c r="R885"/>
      <c r="S885"/>
      <c r="T885"/>
      <c r="U885"/>
      <c r="V885"/>
      <c r="W885"/>
      <c r="X885"/>
      <c r="Y885"/>
      <c r="Z885"/>
      <c r="AA885"/>
      <c r="AB885"/>
      <c r="AC885"/>
      <c r="AD885"/>
      <c r="AE885"/>
      <c r="AF885"/>
      <c r="AG885"/>
      <c r="AH885"/>
      <c r="AI885"/>
    </row>
    <row r="886" spans="1:35" s="3" customFormat="1" ht="15.75" customHeight="1" x14ac:dyDescent="0.25">
      <c r="A886" s="18" t="s">
        <v>1025</v>
      </c>
      <c r="B886" s="17" t="s">
        <v>630</v>
      </c>
      <c r="C886" s="20">
        <v>0</v>
      </c>
      <c r="D886" s="20">
        <v>0</v>
      </c>
      <c r="E886" s="20">
        <v>0</v>
      </c>
      <c r="F886" s="20">
        <v>0</v>
      </c>
      <c r="G886" s="20">
        <v>1112324</v>
      </c>
      <c r="H886" s="20">
        <v>1.0362473347547974</v>
      </c>
      <c r="I886" s="20">
        <v>0</v>
      </c>
      <c r="J886"/>
      <c r="K886"/>
      <c r="L886"/>
      <c r="M886"/>
      <c r="N886"/>
      <c r="O886"/>
      <c r="P886"/>
      <c r="Q886"/>
      <c r="R886"/>
      <c r="S886"/>
      <c r="T886"/>
      <c r="U886"/>
      <c r="V886"/>
      <c r="W886"/>
      <c r="X886"/>
      <c r="Y886"/>
      <c r="Z886"/>
      <c r="AA886"/>
      <c r="AB886"/>
      <c r="AC886"/>
      <c r="AD886"/>
      <c r="AE886"/>
      <c r="AF886"/>
      <c r="AG886"/>
      <c r="AH886"/>
      <c r="AI886"/>
    </row>
    <row r="887" spans="1:35" s="3" customFormat="1" ht="15.75" customHeight="1" x14ac:dyDescent="0.25">
      <c r="A887" s="18" t="s">
        <v>1026</v>
      </c>
      <c r="B887" s="17" t="s">
        <v>610</v>
      </c>
      <c r="C887" s="20">
        <v>0.52800000000000002</v>
      </c>
      <c r="D887" s="20">
        <v>1.286</v>
      </c>
      <c r="E887" s="20">
        <v>3.3170000000000002</v>
      </c>
      <c r="F887" s="20">
        <v>1.7103333333333335</v>
      </c>
      <c r="G887" s="20">
        <v>1376526</v>
      </c>
      <c r="H887" s="20">
        <v>1.0362473347547974</v>
      </c>
      <c r="I887" s="20">
        <v>2439.6560656119404</v>
      </c>
      <c r="J887"/>
      <c r="K887"/>
      <c r="L887"/>
      <c r="M887"/>
      <c r="N887"/>
      <c r="O887"/>
      <c r="P887"/>
      <c r="Q887"/>
      <c r="R887"/>
      <c r="S887"/>
      <c r="T887"/>
      <c r="U887"/>
      <c r="V887"/>
      <c r="W887"/>
      <c r="X887"/>
      <c r="Y887"/>
      <c r="Z887"/>
      <c r="AA887"/>
      <c r="AB887"/>
      <c r="AC887"/>
      <c r="AD887"/>
      <c r="AE887"/>
      <c r="AF887"/>
      <c r="AG887"/>
      <c r="AH887"/>
      <c r="AI887"/>
    </row>
    <row r="888" spans="1:35" s="3" customFormat="1" ht="15.75" customHeight="1" x14ac:dyDescent="0.25">
      <c r="A888" s="18" t="s">
        <v>1027</v>
      </c>
      <c r="B888" s="17" t="s">
        <v>612</v>
      </c>
      <c r="C888" s="20">
        <v>0</v>
      </c>
      <c r="D888" s="20">
        <v>0</v>
      </c>
      <c r="E888" s="20">
        <v>0</v>
      </c>
      <c r="F888" s="20">
        <v>0</v>
      </c>
      <c r="G888" s="20">
        <v>1516588</v>
      </c>
      <c r="H888" s="20">
        <v>1.0362473347547974</v>
      </c>
      <c r="I888" s="20">
        <v>0</v>
      </c>
      <c r="J888"/>
      <c r="K888"/>
      <c r="L888"/>
      <c r="M888"/>
      <c r="N888"/>
      <c r="O888"/>
      <c r="P888"/>
      <c r="Q888"/>
      <c r="R888"/>
      <c r="S888"/>
      <c r="T888"/>
      <c r="U888"/>
      <c r="V888"/>
      <c r="W888"/>
      <c r="X888"/>
      <c r="Y888"/>
      <c r="Z888"/>
      <c r="AA888"/>
      <c r="AB888"/>
      <c r="AC888"/>
      <c r="AD888"/>
      <c r="AE888"/>
      <c r="AF888"/>
      <c r="AG888"/>
      <c r="AH888"/>
      <c r="AI888"/>
    </row>
    <row r="889" spans="1:35" s="3" customFormat="1" ht="15.75" customHeight="1" x14ac:dyDescent="0.25">
      <c r="A889" s="18" t="s">
        <v>1028</v>
      </c>
      <c r="B889" s="17" t="s">
        <v>614</v>
      </c>
      <c r="C889" s="20">
        <v>0</v>
      </c>
      <c r="D889" s="20">
        <v>0</v>
      </c>
      <c r="E889" s="20">
        <v>0.45900000000000002</v>
      </c>
      <c r="F889" s="20">
        <v>0.153</v>
      </c>
      <c r="G889" s="20">
        <v>1501705</v>
      </c>
      <c r="H889" s="20">
        <v>1.0362473347547974</v>
      </c>
      <c r="I889" s="20">
        <v>238.08908398720681</v>
      </c>
      <c r="J889"/>
      <c r="K889"/>
      <c r="L889"/>
      <c r="M889"/>
      <c r="N889"/>
      <c r="O889"/>
      <c r="P889"/>
      <c r="Q889"/>
      <c r="R889"/>
      <c r="S889"/>
      <c r="T889"/>
      <c r="U889"/>
      <c r="V889"/>
      <c r="W889"/>
      <c r="X889"/>
      <c r="Y889"/>
      <c r="Z889"/>
      <c r="AA889"/>
      <c r="AB889"/>
      <c r="AC889"/>
      <c r="AD889"/>
      <c r="AE889"/>
      <c r="AF889"/>
      <c r="AG889"/>
      <c r="AH889"/>
      <c r="AI889"/>
    </row>
    <row r="890" spans="1:35" s="3" customFormat="1" ht="15.75" customHeight="1" x14ac:dyDescent="0.25">
      <c r="A890" s="18" t="s">
        <v>1029</v>
      </c>
      <c r="B890" s="17" t="s">
        <v>616</v>
      </c>
      <c r="C890" s="20">
        <v>0</v>
      </c>
      <c r="D890" s="20">
        <v>0</v>
      </c>
      <c r="E890" s="20">
        <v>0</v>
      </c>
      <c r="F890" s="20">
        <v>0</v>
      </c>
      <c r="G890" s="20">
        <v>1654504</v>
      </c>
      <c r="H890" s="20">
        <v>1.0362473347547974</v>
      </c>
      <c r="I890" s="20">
        <v>0</v>
      </c>
      <c r="J890"/>
      <c r="K890"/>
      <c r="L890"/>
      <c r="M890"/>
      <c r="N890"/>
      <c r="O890"/>
      <c r="P890"/>
      <c r="Q890"/>
      <c r="R890"/>
      <c r="S890"/>
      <c r="T890"/>
      <c r="U890"/>
      <c r="V890"/>
      <c r="W890"/>
      <c r="X890"/>
      <c r="Y890"/>
      <c r="Z890"/>
      <c r="AA890"/>
      <c r="AB890"/>
      <c r="AC890"/>
      <c r="AD890"/>
      <c r="AE890"/>
      <c r="AF890"/>
      <c r="AG890"/>
      <c r="AH890"/>
      <c r="AI890"/>
    </row>
    <row r="891" spans="1:35" s="3" customFormat="1" ht="15.75" customHeight="1" x14ac:dyDescent="0.25">
      <c r="A891" s="18" t="s">
        <v>1030</v>
      </c>
      <c r="B891" s="17" t="s">
        <v>618</v>
      </c>
      <c r="C891" s="20">
        <v>0</v>
      </c>
      <c r="D891" s="20">
        <v>0</v>
      </c>
      <c r="E891" s="20">
        <v>0</v>
      </c>
      <c r="F891" s="20">
        <v>0</v>
      </c>
      <c r="G891" s="20">
        <v>1574901</v>
      </c>
      <c r="H891" s="20">
        <v>1.0362473347547974</v>
      </c>
      <c r="I891" s="20">
        <v>0</v>
      </c>
      <c r="J891"/>
      <c r="K891"/>
      <c r="L891"/>
      <c r="M891"/>
      <c r="N891"/>
      <c r="O891"/>
      <c r="P891"/>
      <c r="Q891"/>
      <c r="R891"/>
      <c r="S891"/>
      <c r="T891"/>
      <c r="U891"/>
      <c r="V891"/>
      <c r="W891"/>
      <c r="X891"/>
      <c r="Y891"/>
      <c r="Z891"/>
      <c r="AA891"/>
      <c r="AB891"/>
      <c r="AC891"/>
      <c r="AD891"/>
      <c r="AE891"/>
      <c r="AF891"/>
      <c r="AG891"/>
      <c r="AH891"/>
      <c r="AI891"/>
    </row>
    <row r="892" spans="1:35" s="3" customFormat="1" ht="15.75" customHeight="1" x14ac:dyDescent="0.25">
      <c r="A892" s="18" t="s">
        <v>1031</v>
      </c>
      <c r="B892" s="17" t="s">
        <v>638</v>
      </c>
      <c r="C892" s="20">
        <v>0</v>
      </c>
      <c r="D892" s="20">
        <v>0</v>
      </c>
      <c r="E892" s="20">
        <v>0</v>
      </c>
      <c r="F892" s="20">
        <v>0</v>
      </c>
      <c r="G892" s="20">
        <v>1735147</v>
      </c>
      <c r="H892" s="20">
        <v>1.0362473347547974</v>
      </c>
      <c r="I892" s="20">
        <v>0</v>
      </c>
      <c r="J892"/>
      <c r="K892"/>
      <c r="L892"/>
      <c r="M892"/>
      <c r="N892"/>
      <c r="O892"/>
      <c r="P892"/>
      <c r="Q892"/>
      <c r="R892"/>
      <c r="S892"/>
      <c r="T892"/>
      <c r="U892"/>
      <c r="V892"/>
      <c r="W892"/>
      <c r="X892"/>
      <c r="Y892"/>
      <c r="Z892"/>
      <c r="AA892"/>
      <c r="AB892"/>
      <c r="AC892"/>
      <c r="AD892"/>
      <c r="AE892"/>
      <c r="AF892"/>
      <c r="AG892"/>
      <c r="AH892"/>
      <c r="AI892"/>
    </row>
    <row r="893" spans="1:35" s="3" customFormat="1" ht="15.75" customHeight="1" x14ac:dyDescent="0.25">
      <c r="A893" s="18" t="s">
        <v>1032</v>
      </c>
      <c r="B893" s="17" t="s">
        <v>622</v>
      </c>
      <c r="C893" s="20">
        <v>0</v>
      </c>
      <c r="D893" s="20">
        <v>0</v>
      </c>
      <c r="E893" s="20">
        <v>0</v>
      </c>
      <c r="F893" s="20">
        <v>0</v>
      </c>
      <c r="G893" s="20" t="s">
        <v>15</v>
      </c>
      <c r="H893" s="20" t="s">
        <v>15</v>
      </c>
      <c r="I893" s="20">
        <v>0</v>
      </c>
      <c r="J893"/>
      <c r="K893"/>
      <c r="L893"/>
      <c r="M893"/>
      <c r="N893"/>
      <c r="O893"/>
      <c r="P893"/>
      <c r="Q893"/>
      <c r="R893"/>
      <c r="S893"/>
      <c r="T893"/>
      <c r="U893"/>
      <c r="V893"/>
      <c r="W893"/>
      <c r="X893"/>
      <c r="Y893"/>
      <c r="Z893"/>
      <c r="AA893"/>
      <c r="AB893"/>
      <c r="AC893"/>
      <c r="AD893"/>
      <c r="AE893"/>
      <c r="AF893"/>
      <c r="AG893"/>
      <c r="AH893"/>
      <c r="AI893"/>
    </row>
    <row r="894" spans="1:35" s="3" customFormat="1" ht="15.75" customHeight="1" x14ac:dyDescent="0.25">
      <c r="A894" s="18" t="s">
        <v>1033</v>
      </c>
      <c r="B894" s="17" t="s">
        <v>598</v>
      </c>
      <c r="C894" s="20">
        <v>0</v>
      </c>
      <c r="D894" s="20">
        <v>0</v>
      </c>
      <c r="E894" s="20">
        <v>0</v>
      </c>
      <c r="F894" s="20">
        <v>0</v>
      </c>
      <c r="G894" s="20">
        <v>798145</v>
      </c>
      <c r="H894" s="20">
        <v>1.0362473347547974</v>
      </c>
      <c r="I894" s="20">
        <v>0</v>
      </c>
      <c r="J894"/>
      <c r="K894"/>
      <c r="L894"/>
      <c r="M894"/>
      <c r="N894"/>
      <c r="O894"/>
      <c r="P894"/>
      <c r="Q894"/>
      <c r="R894"/>
      <c r="S894"/>
      <c r="T894"/>
      <c r="U894"/>
      <c r="V894"/>
      <c r="W894"/>
      <c r="X894"/>
      <c r="Y894"/>
      <c r="Z894"/>
      <c r="AA894"/>
      <c r="AB894"/>
      <c r="AC894"/>
      <c r="AD894"/>
      <c r="AE894"/>
      <c r="AF894"/>
      <c r="AG894"/>
      <c r="AH894"/>
      <c r="AI894"/>
    </row>
    <row r="895" spans="1:35" s="3" customFormat="1" ht="15.75" customHeight="1" x14ac:dyDescent="0.25">
      <c r="A895" s="18" t="s">
        <v>1034</v>
      </c>
      <c r="B895" s="17" t="s">
        <v>600</v>
      </c>
      <c r="C895" s="20">
        <v>0</v>
      </c>
      <c r="D895" s="20">
        <v>0</v>
      </c>
      <c r="E895" s="20">
        <v>0</v>
      </c>
      <c r="F895" s="20">
        <v>0</v>
      </c>
      <c r="G895" s="20">
        <v>879356</v>
      </c>
      <c r="H895" s="20">
        <v>1.0362473347547974</v>
      </c>
      <c r="I895" s="20">
        <v>0</v>
      </c>
      <c r="J895"/>
      <c r="K895"/>
      <c r="L895"/>
      <c r="M895"/>
      <c r="N895"/>
      <c r="O895"/>
      <c r="P895"/>
      <c r="Q895"/>
      <c r="R895"/>
      <c r="S895"/>
      <c r="T895"/>
      <c r="U895"/>
      <c r="V895"/>
      <c r="W895"/>
      <c r="X895"/>
      <c r="Y895"/>
      <c r="Z895"/>
      <c r="AA895"/>
      <c r="AB895"/>
      <c r="AC895"/>
      <c r="AD895"/>
      <c r="AE895"/>
      <c r="AF895"/>
      <c r="AG895"/>
      <c r="AH895"/>
      <c r="AI895"/>
    </row>
    <row r="896" spans="1:35" s="3" customFormat="1" ht="15.75" customHeight="1" x14ac:dyDescent="0.25">
      <c r="A896" s="18" t="s">
        <v>1035</v>
      </c>
      <c r="B896" s="17" t="s">
        <v>602</v>
      </c>
      <c r="C896" s="20">
        <v>0</v>
      </c>
      <c r="D896" s="20">
        <v>0</v>
      </c>
      <c r="E896" s="20">
        <v>0</v>
      </c>
      <c r="F896" s="20">
        <v>0</v>
      </c>
      <c r="G896" s="20">
        <v>1037138</v>
      </c>
      <c r="H896" s="20">
        <v>1.0362473347547974</v>
      </c>
      <c r="I896" s="20">
        <v>0</v>
      </c>
      <c r="J896"/>
      <c r="K896"/>
      <c r="L896"/>
      <c r="M896"/>
      <c r="N896"/>
      <c r="O896"/>
      <c r="P896"/>
      <c r="Q896"/>
      <c r="R896"/>
      <c r="S896"/>
      <c r="T896"/>
      <c r="U896"/>
      <c r="V896"/>
      <c r="W896"/>
      <c r="X896"/>
      <c r="Y896"/>
      <c r="Z896"/>
      <c r="AA896"/>
      <c r="AB896"/>
      <c r="AC896"/>
      <c r="AD896"/>
      <c r="AE896"/>
      <c r="AF896"/>
      <c r="AG896"/>
      <c r="AH896"/>
      <c r="AI896"/>
    </row>
    <row r="897" spans="1:35" s="3" customFormat="1" ht="15.75" customHeight="1" x14ac:dyDescent="0.25">
      <c r="A897" s="18" t="s">
        <v>1036</v>
      </c>
      <c r="B897" s="17" t="s">
        <v>604</v>
      </c>
      <c r="C897" s="20">
        <v>0</v>
      </c>
      <c r="D897" s="20">
        <v>0</v>
      </c>
      <c r="E897" s="20">
        <v>0</v>
      </c>
      <c r="F897" s="20">
        <v>0</v>
      </c>
      <c r="G897" s="20">
        <v>1142666</v>
      </c>
      <c r="H897" s="20">
        <v>1.0362473347547974</v>
      </c>
      <c r="I897" s="20">
        <v>0</v>
      </c>
      <c r="J897"/>
      <c r="K897"/>
      <c r="L897"/>
      <c r="M897"/>
      <c r="N897"/>
      <c r="O897"/>
      <c r="P897"/>
      <c r="Q897"/>
      <c r="R897"/>
      <c r="S897"/>
      <c r="T897"/>
      <c r="U897"/>
      <c r="V897"/>
      <c r="W897"/>
      <c r="X897"/>
      <c r="Y897"/>
      <c r="Z897"/>
      <c r="AA897"/>
      <c r="AB897"/>
      <c r="AC897"/>
      <c r="AD897"/>
      <c r="AE897"/>
      <c r="AF897"/>
      <c r="AG897"/>
      <c r="AH897"/>
      <c r="AI897"/>
    </row>
    <row r="898" spans="1:35" s="3" customFormat="1" ht="15.75" customHeight="1" x14ac:dyDescent="0.25">
      <c r="A898" s="18" t="s">
        <v>1037</v>
      </c>
      <c r="B898" s="17" t="s">
        <v>628</v>
      </c>
      <c r="C898" s="20">
        <v>0</v>
      </c>
      <c r="D898" s="20">
        <v>0</v>
      </c>
      <c r="E898" s="20">
        <v>0</v>
      </c>
      <c r="F898" s="20">
        <v>0</v>
      </c>
      <c r="G898" s="20">
        <v>1167934</v>
      </c>
      <c r="H898" s="20">
        <v>1.0362473347547974</v>
      </c>
      <c r="I898" s="20">
        <v>0</v>
      </c>
      <c r="J898"/>
      <c r="K898"/>
      <c r="L898"/>
      <c r="M898"/>
      <c r="N898"/>
      <c r="O898"/>
      <c r="P898"/>
      <c r="Q898"/>
      <c r="R898"/>
      <c r="S898"/>
      <c r="T898"/>
      <c r="U898"/>
      <c r="V898"/>
      <c r="W898"/>
      <c r="X898"/>
      <c r="Y898"/>
      <c r="Z898"/>
      <c r="AA898"/>
      <c r="AB898"/>
      <c r="AC898"/>
      <c r="AD898"/>
      <c r="AE898"/>
      <c r="AF898"/>
      <c r="AG898"/>
      <c r="AH898"/>
      <c r="AI898"/>
    </row>
    <row r="899" spans="1:35" s="3" customFormat="1" ht="15.75" customHeight="1" x14ac:dyDescent="0.25">
      <c r="A899" s="18" t="s">
        <v>1038</v>
      </c>
      <c r="B899" s="17" t="s">
        <v>630</v>
      </c>
      <c r="C899" s="20">
        <v>0</v>
      </c>
      <c r="D899" s="20">
        <v>0</v>
      </c>
      <c r="E899" s="20">
        <v>0</v>
      </c>
      <c r="F899" s="20">
        <v>0</v>
      </c>
      <c r="G899" s="20">
        <v>1286771</v>
      </c>
      <c r="H899" s="20">
        <v>1.0362473347547974</v>
      </c>
      <c r="I899" s="20">
        <v>0</v>
      </c>
      <c r="J899"/>
      <c r="K899"/>
      <c r="L899"/>
      <c r="M899"/>
      <c r="N899"/>
      <c r="O899"/>
      <c r="P899"/>
      <c r="Q899"/>
      <c r="R899"/>
      <c r="S899"/>
      <c r="T899"/>
      <c r="U899"/>
      <c r="V899"/>
      <c r="W899"/>
      <c r="X899"/>
      <c r="Y899"/>
      <c r="Z899"/>
      <c r="AA899"/>
      <c r="AB899"/>
      <c r="AC899"/>
      <c r="AD899"/>
      <c r="AE899"/>
      <c r="AF899"/>
      <c r="AG899"/>
      <c r="AH899"/>
      <c r="AI899"/>
    </row>
    <row r="900" spans="1:35" s="3" customFormat="1" ht="15.75" customHeight="1" x14ac:dyDescent="0.25">
      <c r="A900" s="18" t="s">
        <v>1039</v>
      </c>
      <c r="B900" s="17" t="s">
        <v>610</v>
      </c>
      <c r="C900" s="20">
        <v>0</v>
      </c>
      <c r="D900" s="20">
        <v>0</v>
      </c>
      <c r="E900" s="20">
        <v>0</v>
      </c>
      <c r="F900" s="20">
        <v>0</v>
      </c>
      <c r="G900" s="20">
        <v>1592408</v>
      </c>
      <c r="H900" s="20">
        <v>1.0362473347547974</v>
      </c>
      <c r="I900" s="20">
        <v>0</v>
      </c>
      <c r="J900"/>
      <c r="K900"/>
      <c r="L900"/>
      <c r="M900"/>
      <c r="N900"/>
      <c r="O900"/>
      <c r="P900"/>
      <c r="Q900"/>
      <c r="R900"/>
      <c r="S900"/>
      <c r="T900"/>
      <c r="U900"/>
      <c r="V900"/>
      <c r="W900"/>
      <c r="X900"/>
      <c r="Y900"/>
      <c r="Z900"/>
      <c r="AA900"/>
      <c r="AB900"/>
      <c r="AC900"/>
      <c r="AD900"/>
      <c r="AE900"/>
      <c r="AF900"/>
      <c r="AG900"/>
      <c r="AH900"/>
      <c r="AI900"/>
    </row>
    <row r="901" spans="1:35" s="3" customFormat="1" ht="15.75" customHeight="1" x14ac:dyDescent="0.25">
      <c r="A901" s="18" t="s">
        <v>1040</v>
      </c>
      <c r="B901" s="17" t="s">
        <v>612</v>
      </c>
      <c r="C901" s="20">
        <v>0</v>
      </c>
      <c r="D901" s="20">
        <v>0</v>
      </c>
      <c r="E901" s="20">
        <v>0</v>
      </c>
      <c r="F901" s="20">
        <v>0</v>
      </c>
      <c r="G901" s="20">
        <v>1754435</v>
      </c>
      <c r="H901" s="20">
        <v>1.0362473347547974</v>
      </c>
      <c r="I901" s="20">
        <v>0</v>
      </c>
      <c r="J901"/>
      <c r="K901"/>
      <c r="L901"/>
      <c r="M901"/>
      <c r="N901"/>
      <c r="O901"/>
      <c r="P901"/>
      <c r="Q901"/>
      <c r="R901"/>
      <c r="S901"/>
      <c r="T901"/>
      <c r="U901"/>
      <c r="V901"/>
      <c r="W901"/>
      <c r="X901"/>
      <c r="Y901"/>
      <c r="Z901"/>
      <c r="AA901"/>
      <c r="AB901"/>
      <c r="AC901"/>
      <c r="AD901"/>
      <c r="AE901"/>
      <c r="AF901"/>
      <c r="AG901"/>
      <c r="AH901"/>
      <c r="AI901"/>
    </row>
    <row r="902" spans="1:35" s="3" customFormat="1" ht="15.75" customHeight="1" x14ac:dyDescent="0.25">
      <c r="A902" s="18" t="s">
        <v>1041</v>
      </c>
      <c r="B902" s="17" t="s">
        <v>614</v>
      </c>
      <c r="C902" s="20">
        <v>0</v>
      </c>
      <c r="D902" s="20">
        <v>0</v>
      </c>
      <c r="E902" s="20">
        <v>0</v>
      </c>
      <c r="F902" s="20">
        <v>0</v>
      </c>
      <c r="G902" s="20">
        <v>1737219</v>
      </c>
      <c r="H902" s="20">
        <v>1.0362473347547974</v>
      </c>
      <c r="I902" s="20">
        <v>0</v>
      </c>
      <c r="J902"/>
      <c r="K902"/>
      <c r="L902"/>
      <c r="M902"/>
      <c r="N902"/>
      <c r="O902"/>
      <c r="P902"/>
      <c r="Q902"/>
      <c r="R902"/>
      <c r="S902"/>
      <c r="T902"/>
      <c r="U902"/>
      <c r="V902"/>
      <c r="W902"/>
      <c r="X902"/>
      <c r="Y902"/>
      <c r="Z902"/>
      <c r="AA902"/>
      <c r="AB902"/>
      <c r="AC902"/>
      <c r="AD902"/>
      <c r="AE902"/>
      <c r="AF902"/>
      <c r="AG902"/>
      <c r="AH902"/>
      <c r="AI902"/>
    </row>
    <row r="903" spans="1:35" s="3" customFormat="1" ht="15.75" customHeight="1" x14ac:dyDescent="0.25">
      <c r="A903" s="18" t="s">
        <v>1042</v>
      </c>
      <c r="B903" s="17" t="s">
        <v>616</v>
      </c>
      <c r="C903" s="20">
        <v>0</v>
      </c>
      <c r="D903" s="20">
        <v>0</v>
      </c>
      <c r="E903" s="20">
        <v>0</v>
      </c>
      <c r="F903" s="20">
        <v>0</v>
      </c>
      <c r="G903" s="20">
        <v>1913981</v>
      </c>
      <c r="H903" s="20">
        <v>1.0362473347547974</v>
      </c>
      <c r="I903" s="20">
        <v>0</v>
      </c>
      <c r="J903"/>
      <c r="K903"/>
      <c r="L903"/>
      <c r="M903"/>
      <c r="N903"/>
      <c r="O903"/>
      <c r="P903"/>
      <c r="Q903"/>
      <c r="R903"/>
      <c r="S903"/>
      <c r="T903"/>
      <c r="U903"/>
      <c r="V903"/>
      <c r="W903"/>
      <c r="X903"/>
      <c r="Y903"/>
      <c r="Z903"/>
      <c r="AA903"/>
      <c r="AB903"/>
      <c r="AC903"/>
      <c r="AD903"/>
      <c r="AE903"/>
      <c r="AF903"/>
      <c r="AG903"/>
      <c r="AH903"/>
      <c r="AI903"/>
    </row>
    <row r="904" spans="1:35" s="3" customFormat="1" ht="15.75" customHeight="1" x14ac:dyDescent="0.25">
      <c r="A904" s="18" t="s">
        <v>1043</v>
      </c>
      <c r="B904" s="17" t="s">
        <v>618</v>
      </c>
      <c r="C904" s="20">
        <v>0</v>
      </c>
      <c r="D904" s="20">
        <v>0</v>
      </c>
      <c r="E904" s="20">
        <v>0</v>
      </c>
      <c r="F904" s="20">
        <v>0</v>
      </c>
      <c r="G904" s="20">
        <v>1821895</v>
      </c>
      <c r="H904" s="20">
        <v>1.0362473347547974</v>
      </c>
      <c r="I904" s="20">
        <v>0</v>
      </c>
      <c r="J904"/>
      <c r="K904"/>
      <c r="L904"/>
      <c r="M904"/>
      <c r="N904"/>
      <c r="O904"/>
      <c r="P904"/>
      <c r="Q904"/>
      <c r="R904"/>
      <c r="S904"/>
      <c r="T904"/>
      <c r="U904"/>
      <c r="V904"/>
      <c r="W904"/>
      <c r="X904"/>
      <c r="Y904"/>
      <c r="Z904"/>
      <c r="AA904"/>
      <c r="AB904"/>
      <c r="AC904"/>
      <c r="AD904"/>
      <c r="AE904"/>
      <c r="AF904"/>
      <c r="AG904"/>
      <c r="AH904"/>
      <c r="AI904"/>
    </row>
    <row r="905" spans="1:35" s="3" customFormat="1" ht="15.75" customHeight="1" x14ac:dyDescent="0.25">
      <c r="A905" s="18" t="s">
        <v>1044</v>
      </c>
      <c r="B905" s="17" t="s">
        <v>638</v>
      </c>
      <c r="C905" s="20">
        <v>0</v>
      </c>
      <c r="D905" s="20">
        <v>0</v>
      </c>
      <c r="E905" s="20">
        <v>0</v>
      </c>
      <c r="F905" s="20">
        <v>0</v>
      </c>
      <c r="G905" s="20">
        <v>2007272</v>
      </c>
      <c r="H905" s="20">
        <v>1.0362473347547974</v>
      </c>
      <c r="I905" s="20">
        <v>0</v>
      </c>
      <c r="J905"/>
      <c r="K905"/>
      <c r="L905"/>
      <c r="M905"/>
      <c r="N905"/>
      <c r="O905"/>
      <c r="P905"/>
      <c r="Q905"/>
      <c r="R905"/>
      <c r="S905"/>
      <c r="T905"/>
      <c r="U905"/>
      <c r="V905"/>
      <c r="W905"/>
      <c r="X905"/>
      <c r="Y905"/>
      <c r="Z905"/>
      <c r="AA905"/>
      <c r="AB905"/>
      <c r="AC905"/>
      <c r="AD905"/>
      <c r="AE905"/>
      <c r="AF905"/>
      <c r="AG905"/>
      <c r="AH905"/>
      <c r="AI905"/>
    </row>
    <row r="906" spans="1:35" s="3" customFormat="1" ht="15.75" customHeight="1" x14ac:dyDescent="0.25">
      <c r="A906" s="18" t="s">
        <v>1045</v>
      </c>
      <c r="B906" s="17" t="s">
        <v>60</v>
      </c>
      <c r="C906" s="20">
        <v>1.827</v>
      </c>
      <c r="D906" s="20">
        <v>1.4260000000000002</v>
      </c>
      <c r="E906" s="20">
        <v>2.8860000000000001</v>
      </c>
      <c r="F906" s="20">
        <v>2.0463333333333336</v>
      </c>
      <c r="G906" s="20" t="s">
        <v>15</v>
      </c>
      <c r="H906" s="20" t="s">
        <v>15</v>
      </c>
      <c r="I906" s="20">
        <v>4878.3762404556564</v>
      </c>
      <c r="J906"/>
      <c r="K906"/>
      <c r="L906"/>
      <c r="M906"/>
      <c r="N906"/>
      <c r="O906"/>
      <c r="P906"/>
      <c r="Q906"/>
      <c r="R906"/>
      <c r="S906"/>
      <c r="T906"/>
      <c r="U906"/>
      <c r="V906"/>
      <c r="W906"/>
      <c r="X906"/>
      <c r="Y906"/>
      <c r="Z906"/>
      <c r="AA906"/>
      <c r="AB906"/>
      <c r="AC906"/>
      <c r="AD906"/>
      <c r="AE906"/>
      <c r="AF906"/>
      <c r="AG906"/>
      <c r="AH906"/>
      <c r="AI906"/>
    </row>
    <row r="907" spans="1:35" s="3" customFormat="1" ht="15.75" customHeight="1" x14ac:dyDescent="0.25">
      <c r="A907" s="18" t="s">
        <v>1046</v>
      </c>
      <c r="B907" s="17" t="s">
        <v>21</v>
      </c>
      <c r="C907" s="20">
        <v>1.827</v>
      </c>
      <c r="D907" s="20">
        <v>1.4260000000000002</v>
      </c>
      <c r="E907" s="20">
        <v>2.8860000000000001</v>
      </c>
      <c r="F907" s="20">
        <v>2.0463333333333336</v>
      </c>
      <c r="G907" s="20" t="s">
        <v>15</v>
      </c>
      <c r="H907" s="20" t="s">
        <v>15</v>
      </c>
      <c r="I907" s="20">
        <v>4878.3762404556564</v>
      </c>
      <c r="J907"/>
      <c r="K907"/>
      <c r="L907"/>
      <c r="M907"/>
      <c r="N907"/>
      <c r="O907"/>
      <c r="P907"/>
      <c r="Q907"/>
      <c r="R907"/>
      <c r="S907"/>
      <c r="T907"/>
      <c r="U907"/>
      <c r="V907"/>
      <c r="W907"/>
      <c r="X907"/>
      <c r="Y907"/>
      <c r="Z907"/>
      <c r="AA907"/>
      <c r="AB907"/>
      <c r="AC907"/>
      <c r="AD907"/>
      <c r="AE907"/>
      <c r="AF907"/>
      <c r="AG907"/>
      <c r="AH907"/>
      <c r="AI907"/>
    </row>
    <row r="908" spans="1:35" s="3" customFormat="1" ht="15.75" customHeight="1" x14ac:dyDescent="0.25">
      <c r="A908" s="18" t="s">
        <v>1047</v>
      </c>
      <c r="B908" s="17" t="s">
        <v>669</v>
      </c>
      <c r="C908" s="20">
        <v>1.2669999999999999</v>
      </c>
      <c r="D908" s="20">
        <v>0.81800000000000006</v>
      </c>
      <c r="E908" s="20">
        <v>2.2800000000000002</v>
      </c>
      <c r="F908" s="20">
        <v>1.4550000000000001</v>
      </c>
      <c r="G908" s="20" t="s">
        <v>15</v>
      </c>
      <c r="H908" s="20" t="s">
        <v>15</v>
      </c>
      <c r="I908" s="20">
        <v>3028.4344406401619</v>
      </c>
      <c r="J908"/>
      <c r="K908"/>
      <c r="L908"/>
      <c r="M908"/>
      <c r="N908"/>
      <c r="O908"/>
      <c r="P908"/>
      <c r="Q908"/>
      <c r="R908"/>
      <c r="S908"/>
      <c r="T908"/>
      <c r="U908"/>
      <c r="V908"/>
      <c r="W908"/>
      <c r="X908"/>
      <c r="Y908"/>
      <c r="Z908"/>
      <c r="AA908"/>
      <c r="AB908"/>
      <c r="AC908"/>
      <c r="AD908"/>
      <c r="AE908"/>
      <c r="AF908"/>
      <c r="AG908"/>
      <c r="AH908"/>
      <c r="AI908"/>
    </row>
    <row r="909" spans="1:35" s="3" customFormat="1" ht="15.75" customHeight="1" x14ac:dyDescent="0.25">
      <c r="A909" s="18" t="s">
        <v>1048</v>
      </c>
      <c r="B909" s="17" t="s">
        <v>671</v>
      </c>
      <c r="C909" s="20">
        <v>0</v>
      </c>
      <c r="D909" s="20">
        <v>0</v>
      </c>
      <c r="E909" s="20">
        <v>0</v>
      </c>
      <c r="F909" s="20">
        <v>0</v>
      </c>
      <c r="G909" s="20">
        <v>1296141</v>
      </c>
      <c r="H909" s="20">
        <v>1.0351681957186543</v>
      </c>
      <c r="I909" s="20">
        <v>0</v>
      </c>
      <c r="J909"/>
      <c r="K909"/>
      <c r="L909"/>
      <c r="M909"/>
      <c r="N909"/>
      <c r="O909"/>
      <c r="P909"/>
      <c r="Q909"/>
      <c r="R909"/>
      <c r="S909"/>
      <c r="T909"/>
      <c r="U909"/>
      <c r="V909"/>
      <c r="W909"/>
      <c r="X909"/>
      <c r="Y909"/>
      <c r="Z909"/>
      <c r="AA909"/>
      <c r="AB909"/>
      <c r="AC909"/>
      <c r="AD909"/>
      <c r="AE909"/>
      <c r="AF909"/>
      <c r="AG909"/>
      <c r="AH909"/>
      <c r="AI909"/>
    </row>
    <row r="910" spans="1:35" s="3" customFormat="1" ht="15.75" customHeight="1" x14ac:dyDescent="0.25">
      <c r="A910" s="18" t="s">
        <v>1049</v>
      </c>
      <c r="B910" s="17" t="s">
        <v>673</v>
      </c>
      <c r="C910" s="20">
        <v>0</v>
      </c>
      <c r="D910" s="20">
        <v>0.22700000000000001</v>
      </c>
      <c r="E910" s="20">
        <v>0.20499999999999999</v>
      </c>
      <c r="F910" s="20">
        <v>0.14399999999999999</v>
      </c>
      <c r="G910" s="20">
        <v>1428024</v>
      </c>
      <c r="H910" s="20">
        <v>1.0351681957186543</v>
      </c>
      <c r="I910" s="20">
        <v>212.8672839633027</v>
      </c>
      <c r="J910"/>
      <c r="K910"/>
      <c r="L910"/>
      <c r="M910"/>
      <c r="N910"/>
      <c r="O910"/>
      <c r="P910"/>
      <c r="Q910"/>
      <c r="R910"/>
      <c r="S910"/>
      <c r="T910"/>
      <c r="U910"/>
      <c r="V910"/>
      <c r="W910"/>
      <c r="X910"/>
      <c r="Y910"/>
      <c r="Z910"/>
      <c r="AA910"/>
      <c r="AB910"/>
      <c r="AC910"/>
      <c r="AD910"/>
      <c r="AE910"/>
      <c r="AF910"/>
      <c r="AG910"/>
      <c r="AH910"/>
      <c r="AI910"/>
    </row>
    <row r="911" spans="1:35" s="3" customFormat="1" ht="15.75" customHeight="1" x14ac:dyDescent="0.25">
      <c r="A911" s="18" t="s">
        <v>1050</v>
      </c>
      <c r="B911" s="17" t="s">
        <v>675</v>
      </c>
      <c r="C911" s="20">
        <v>1.1639999999999999</v>
      </c>
      <c r="D911" s="20">
        <v>0.124</v>
      </c>
      <c r="E911" s="20">
        <v>0.61799999999999999</v>
      </c>
      <c r="F911" s="20">
        <v>0.63533333333333319</v>
      </c>
      <c r="G911" s="20">
        <v>1899202</v>
      </c>
      <c r="H911" s="20">
        <v>1.0351681957186543</v>
      </c>
      <c r="I911" s="20">
        <v>1249.0612085239545</v>
      </c>
      <c r="J911"/>
      <c r="K911"/>
      <c r="L911"/>
      <c r="M911"/>
      <c r="N911"/>
      <c r="O911"/>
      <c r="P911"/>
      <c r="Q911"/>
      <c r="R911"/>
      <c r="S911"/>
      <c r="T911"/>
      <c r="U911"/>
      <c r="V911"/>
      <c r="W911"/>
      <c r="X911"/>
      <c r="Y911"/>
      <c r="Z911"/>
      <c r="AA911"/>
      <c r="AB911"/>
      <c r="AC911"/>
      <c r="AD911"/>
      <c r="AE911"/>
      <c r="AF911"/>
      <c r="AG911"/>
      <c r="AH911"/>
      <c r="AI911"/>
    </row>
    <row r="912" spans="1:35" s="3" customFormat="1" ht="15.75" customHeight="1" x14ac:dyDescent="0.25">
      <c r="A912" s="18" t="s">
        <v>1051</v>
      </c>
      <c r="B912" s="17" t="s">
        <v>677</v>
      </c>
      <c r="C912" s="20">
        <v>0</v>
      </c>
      <c r="D912" s="20">
        <v>6.0999999999999999E-2</v>
      </c>
      <c r="E912" s="20">
        <v>0</v>
      </c>
      <c r="F912" s="20">
        <v>2.0333333333333332E-2</v>
      </c>
      <c r="G912" s="20">
        <v>2092446</v>
      </c>
      <c r="H912" s="20">
        <v>1.0351681957186543</v>
      </c>
      <c r="I912" s="20">
        <v>44.042682192660543</v>
      </c>
      <c r="J912"/>
      <c r="K912"/>
      <c r="L912"/>
      <c r="M912"/>
      <c r="N912"/>
      <c r="O912"/>
      <c r="P912"/>
      <c r="Q912"/>
      <c r="R912"/>
      <c r="S912"/>
      <c r="T912"/>
      <c r="U912"/>
      <c r="V912"/>
      <c r="W912"/>
      <c r="X912"/>
      <c r="Y912"/>
      <c r="Z912"/>
      <c r="AA912"/>
      <c r="AB912"/>
      <c r="AC912"/>
      <c r="AD912"/>
      <c r="AE912"/>
      <c r="AF912"/>
      <c r="AG912"/>
      <c r="AH912"/>
      <c r="AI912"/>
    </row>
    <row r="913" spans="1:35" s="3" customFormat="1" ht="15.75" customHeight="1" x14ac:dyDescent="0.25">
      <c r="A913" s="18" t="s">
        <v>1052</v>
      </c>
      <c r="B913" s="17" t="s">
        <v>679</v>
      </c>
      <c r="C913" s="20">
        <v>0.10299999999999999</v>
      </c>
      <c r="D913" s="20">
        <v>0.124</v>
      </c>
      <c r="E913" s="20">
        <v>0.61299999999999999</v>
      </c>
      <c r="F913" s="20">
        <v>0.27999999999999997</v>
      </c>
      <c r="G913" s="20">
        <v>2074455</v>
      </c>
      <c r="H913" s="20">
        <v>1.0351681957186543</v>
      </c>
      <c r="I913" s="20">
        <v>601.27475504587142</v>
      </c>
      <c r="J913"/>
      <c r="K913"/>
      <c r="L913"/>
      <c r="M913"/>
      <c r="N913"/>
      <c r="O913"/>
      <c r="P913"/>
      <c r="Q913"/>
      <c r="R913"/>
      <c r="S913"/>
      <c r="T913"/>
      <c r="U913"/>
      <c r="V913"/>
      <c r="W913"/>
      <c r="X913"/>
      <c r="Y913"/>
      <c r="Z913"/>
      <c r="AA913"/>
      <c r="AB913"/>
      <c r="AC913"/>
      <c r="AD913"/>
      <c r="AE913"/>
      <c r="AF913"/>
      <c r="AG913"/>
      <c r="AH913"/>
      <c r="AI913"/>
    </row>
    <row r="914" spans="1:35" s="3" customFormat="1" ht="15.75" customHeight="1" x14ac:dyDescent="0.25">
      <c r="A914" s="18" t="s">
        <v>1053</v>
      </c>
      <c r="B914" s="17" t="s">
        <v>681</v>
      </c>
      <c r="C914" s="20">
        <v>0</v>
      </c>
      <c r="D914" s="20">
        <v>0.28199999999999997</v>
      </c>
      <c r="E914" s="20">
        <v>0.53100000000000003</v>
      </c>
      <c r="F914" s="20">
        <v>0.27099999999999996</v>
      </c>
      <c r="G914" s="20">
        <v>2285531</v>
      </c>
      <c r="H914" s="20">
        <v>1.0351681957186543</v>
      </c>
      <c r="I914" s="20">
        <v>641.16133941437295</v>
      </c>
      <c r="J914"/>
      <c r="K914"/>
      <c r="L914"/>
      <c r="M914"/>
      <c r="N914"/>
      <c r="O914"/>
      <c r="P914"/>
      <c r="Q914"/>
      <c r="R914"/>
      <c r="S914"/>
      <c r="T914"/>
      <c r="U914"/>
      <c r="V914"/>
      <c r="W914"/>
      <c r="X914"/>
      <c r="Y914"/>
      <c r="Z914"/>
      <c r="AA914"/>
      <c r="AB914"/>
      <c r="AC914"/>
      <c r="AD914"/>
      <c r="AE914"/>
      <c r="AF914"/>
      <c r="AG914"/>
      <c r="AH914"/>
      <c r="AI914"/>
    </row>
    <row r="915" spans="1:35" s="3" customFormat="1" ht="15.75" customHeight="1" x14ac:dyDescent="0.25">
      <c r="A915" s="18" t="s">
        <v>1054</v>
      </c>
      <c r="B915" s="17" t="s">
        <v>683</v>
      </c>
      <c r="C915" s="20">
        <v>0</v>
      </c>
      <c r="D915" s="20">
        <v>0</v>
      </c>
      <c r="E915" s="20">
        <v>0</v>
      </c>
      <c r="F915" s="20">
        <v>0</v>
      </c>
      <c r="G915" s="20">
        <v>3125895</v>
      </c>
      <c r="H915" s="20">
        <v>1.0351681957186543</v>
      </c>
      <c r="I915" s="20">
        <v>0</v>
      </c>
      <c r="J915"/>
      <c r="K915"/>
      <c r="L915"/>
      <c r="M915"/>
      <c r="N915"/>
      <c r="O915"/>
      <c r="P915"/>
      <c r="Q915"/>
      <c r="R915"/>
      <c r="S915"/>
      <c r="T915"/>
      <c r="U915"/>
      <c r="V915"/>
      <c r="W915"/>
      <c r="X915"/>
      <c r="Y915"/>
      <c r="Z915"/>
      <c r="AA915"/>
      <c r="AB915"/>
      <c r="AC915"/>
      <c r="AD915"/>
      <c r="AE915"/>
      <c r="AF915"/>
      <c r="AG915"/>
      <c r="AH915"/>
      <c r="AI915"/>
    </row>
    <row r="916" spans="1:35" s="3" customFormat="1" ht="15.75" customHeight="1" x14ac:dyDescent="0.25">
      <c r="A916" s="18" t="s">
        <v>1055</v>
      </c>
      <c r="B916" s="17" t="s">
        <v>685</v>
      </c>
      <c r="C916" s="20">
        <v>0</v>
      </c>
      <c r="D916" s="20">
        <v>0</v>
      </c>
      <c r="E916" s="20">
        <v>0</v>
      </c>
      <c r="F916" s="20">
        <v>0</v>
      </c>
      <c r="G916" s="20">
        <v>3443954</v>
      </c>
      <c r="H916" s="20">
        <v>1.0351681957186543</v>
      </c>
      <c r="I916" s="20">
        <v>0</v>
      </c>
      <c r="J916"/>
      <c r="K916"/>
      <c r="L916"/>
      <c r="M916"/>
      <c r="N916"/>
      <c r="O916"/>
      <c r="P916"/>
      <c r="Q916"/>
      <c r="R916"/>
      <c r="S916"/>
      <c r="T916"/>
      <c r="U916"/>
      <c r="V916"/>
      <c r="W916"/>
      <c r="X916"/>
      <c r="Y916"/>
      <c r="Z916"/>
      <c r="AA916"/>
      <c r="AB916"/>
      <c r="AC916"/>
      <c r="AD916"/>
      <c r="AE916"/>
      <c r="AF916"/>
      <c r="AG916"/>
      <c r="AH916"/>
      <c r="AI916"/>
    </row>
    <row r="917" spans="1:35" s="3" customFormat="1" ht="15.75" customHeight="1" x14ac:dyDescent="0.25">
      <c r="A917" s="18" t="s">
        <v>1056</v>
      </c>
      <c r="B917" s="17" t="s">
        <v>687</v>
      </c>
      <c r="C917" s="20">
        <v>0</v>
      </c>
      <c r="D917" s="20">
        <v>0</v>
      </c>
      <c r="E917" s="20">
        <v>0</v>
      </c>
      <c r="F917" s="20">
        <v>0</v>
      </c>
      <c r="G917" s="20">
        <v>2278638</v>
      </c>
      <c r="H917" s="20">
        <v>1.0351681957186543</v>
      </c>
      <c r="I917" s="20">
        <v>0</v>
      </c>
      <c r="J917"/>
      <c r="K917"/>
      <c r="L917"/>
      <c r="M917"/>
      <c r="N917"/>
      <c r="O917"/>
      <c r="P917"/>
      <c r="Q917"/>
      <c r="R917"/>
      <c r="S917"/>
      <c r="T917"/>
      <c r="U917"/>
      <c r="V917"/>
      <c r="W917"/>
      <c r="X917"/>
      <c r="Y917"/>
      <c r="Z917"/>
      <c r="AA917"/>
      <c r="AB917"/>
      <c r="AC917"/>
      <c r="AD917"/>
      <c r="AE917"/>
      <c r="AF917"/>
      <c r="AG917"/>
      <c r="AH917"/>
      <c r="AI917"/>
    </row>
    <row r="918" spans="1:35" s="3" customFormat="1" ht="15.75" customHeight="1" x14ac:dyDescent="0.25">
      <c r="A918" s="18" t="s">
        <v>1057</v>
      </c>
      <c r="B918" s="17" t="s">
        <v>689</v>
      </c>
      <c r="C918" s="20">
        <v>0</v>
      </c>
      <c r="D918" s="20">
        <v>0</v>
      </c>
      <c r="E918" s="20">
        <v>0</v>
      </c>
      <c r="F918" s="20">
        <v>0</v>
      </c>
      <c r="G918" s="20">
        <v>2510489</v>
      </c>
      <c r="H918" s="20">
        <v>1.0351681957186543</v>
      </c>
      <c r="I918" s="20">
        <v>0</v>
      </c>
      <c r="J918"/>
      <c r="K918"/>
      <c r="L918"/>
      <c r="M918"/>
      <c r="N918"/>
      <c r="O918"/>
      <c r="P918"/>
      <c r="Q918"/>
      <c r="R918"/>
      <c r="S918"/>
      <c r="T918"/>
      <c r="U918"/>
      <c r="V918"/>
      <c r="W918"/>
      <c r="X918"/>
      <c r="Y918"/>
      <c r="Z918"/>
      <c r="AA918"/>
      <c r="AB918"/>
      <c r="AC918"/>
      <c r="AD918"/>
      <c r="AE918"/>
      <c r="AF918"/>
      <c r="AG918"/>
      <c r="AH918"/>
      <c r="AI918"/>
    </row>
    <row r="919" spans="1:35" s="3" customFormat="1" ht="15.75" customHeight="1" x14ac:dyDescent="0.25">
      <c r="A919" s="18" t="s">
        <v>1058</v>
      </c>
      <c r="B919" s="17" t="s">
        <v>691</v>
      </c>
      <c r="C919" s="20">
        <v>0</v>
      </c>
      <c r="D919" s="20">
        <v>0</v>
      </c>
      <c r="E919" s="20">
        <v>0</v>
      </c>
      <c r="F919" s="20">
        <v>0</v>
      </c>
      <c r="G919" s="20">
        <v>2558770</v>
      </c>
      <c r="H919" s="20">
        <v>1.0351681957186543</v>
      </c>
      <c r="I919" s="20">
        <v>0</v>
      </c>
      <c r="J919"/>
      <c r="K919"/>
      <c r="L919"/>
      <c r="M919"/>
      <c r="N919"/>
      <c r="O919"/>
      <c r="P919"/>
      <c r="Q919"/>
      <c r="R919"/>
      <c r="S919"/>
      <c r="T919"/>
      <c r="U919"/>
      <c r="V919"/>
      <c r="W919"/>
      <c r="X919"/>
      <c r="Y919"/>
      <c r="Z919"/>
      <c r="AA919"/>
      <c r="AB919"/>
      <c r="AC919"/>
      <c r="AD919"/>
      <c r="AE919"/>
      <c r="AF919"/>
      <c r="AG919"/>
      <c r="AH919"/>
      <c r="AI919"/>
    </row>
    <row r="920" spans="1:35" s="3" customFormat="1" ht="15.75" customHeight="1" x14ac:dyDescent="0.25">
      <c r="A920" s="18" t="s">
        <v>1059</v>
      </c>
      <c r="B920" s="17" t="s">
        <v>693</v>
      </c>
      <c r="C920" s="20">
        <v>0</v>
      </c>
      <c r="D920" s="20">
        <v>0</v>
      </c>
      <c r="E920" s="20">
        <v>0</v>
      </c>
      <c r="F920" s="20">
        <v>0</v>
      </c>
      <c r="G920" s="20">
        <v>2819124</v>
      </c>
      <c r="H920" s="20">
        <v>1.0351681957186543</v>
      </c>
      <c r="I920" s="20">
        <v>0</v>
      </c>
      <c r="J920"/>
      <c r="K920"/>
      <c r="L920"/>
      <c r="M920"/>
      <c r="N920"/>
      <c r="O920"/>
      <c r="P920"/>
      <c r="Q920"/>
      <c r="R920"/>
      <c r="S920"/>
      <c r="T920"/>
      <c r="U920"/>
      <c r="V920"/>
      <c r="W920"/>
      <c r="X920"/>
      <c r="Y920"/>
      <c r="Z920"/>
      <c r="AA920"/>
      <c r="AB920"/>
      <c r="AC920"/>
      <c r="AD920"/>
      <c r="AE920"/>
      <c r="AF920"/>
      <c r="AG920"/>
      <c r="AH920"/>
      <c r="AI920"/>
    </row>
    <row r="921" spans="1:35" s="3" customFormat="1" ht="15.75" customHeight="1" x14ac:dyDescent="0.25">
      <c r="A921" s="18" t="s">
        <v>1060</v>
      </c>
      <c r="B921" s="17" t="s">
        <v>695</v>
      </c>
      <c r="C921" s="20">
        <v>0</v>
      </c>
      <c r="D921" s="20">
        <v>0</v>
      </c>
      <c r="E921" s="20">
        <v>0.313</v>
      </c>
      <c r="F921" s="20">
        <v>0.10433333333333333</v>
      </c>
      <c r="G921" s="20">
        <v>2592783</v>
      </c>
      <c r="H921" s="20">
        <v>1.0351681957186543</v>
      </c>
      <c r="I921" s="20">
        <v>280.02717150000001</v>
      </c>
      <c r="J921"/>
      <c r="K921"/>
      <c r="L921"/>
      <c r="M921"/>
      <c r="N921"/>
      <c r="O921"/>
      <c r="P921"/>
      <c r="Q921"/>
      <c r="R921"/>
      <c r="S921"/>
      <c r="T921"/>
      <c r="U921"/>
      <c r="V921"/>
      <c r="W921"/>
      <c r="X921"/>
      <c r="Y921"/>
      <c r="Z921"/>
      <c r="AA921"/>
      <c r="AB921"/>
      <c r="AC921"/>
      <c r="AD921"/>
      <c r="AE921"/>
      <c r="AF921"/>
      <c r="AG921"/>
      <c r="AH921"/>
      <c r="AI921"/>
    </row>
    <row r="922" spans="1:35" s="3" customFormat="1" ht="63" customHeight="1" x14ac:dyDescent="0.25">
      <c r="A922" s="18" t="s">
        <v>1061</v>
      </c>
      <c r="B922" s="17" t="s">
        <v>697</v>
      </c>
      <c r="C922" s="20">
        <v>0</v>
      </c>
      <c r="D922" s="20">
        <v>0</v>
      </c>
      <c r="E922" s="20">
        <v>0</v>
      </c>
      <c r="F922" s="20">
        <v>0</v>
      </c>
      <c r="G922" s="20">
        <v>2856598</v>
      </c>
      <c r="H922" s="20">
        <v>1.0351681957186543</v>
      </c>
      <c r="I922" s="20">
        <v>0</v>
      </c>
      <c r="J922"/>
      <c r="K922"/>
      <c r="L922"/>
      <c r="M922"/>
      <c r="N922"/>
      <c r="O922"/>
      <c r="P922"/>
      <c r="Q922"/>
      <c r="R922"/>
      <c r="S922"/>
      <c r="T922"/>
      <c r="U922"/>
      <c r="V922"/>
      <c r="W922"/>
      <c r="X922"/>
      <c r="Y922"/>
      <c r="Z922"/>
      <c r="AA922"/>
      <c r="AB922"/>
      <c r="AC922"/>
      <c r="AD922"/>
      <c r="AE922"/>
      <c r="AF922"/>
      <c r="AG922"/>
      <c r="AH922"/>
      <c r="AI922"/>
    </row>
    <row r="923" spans="1:35" s="3" customFormat="1" ht="141.75" customHeight="1" x14ac:dyDescent="0.25">
      <c r="A923" s="18" t="s">
        <v>1062</v>
      </c>
      <c r="B923" s="17" t="s">
        <v>699</v>
      </c>
      <c r="C923" s="20">
        <v>0</v>
      </c>
      <c r="D923" s="20">
        <v>0</v>
      </c>
      <c r="E923" s="20">
        <v>0</v>
      </c>
      <c r="F923" s="20">
        <v>0</v>
      </c>
      <c r="G923" s="20">
        <v>3881803</v>
      </c>
      <c r="H923" s="20">
        <v>1.0351681957186543</v>
      </c>
      <c r="I923" s="20">
        <v>0</v>
      </c>
      <c r="J923"/>
      <c r="K923"/>
      <c r="L923"/>
      <c r="M923"/>
      <c r="N923"/>
      <c r="O923"/>
      <c r="P923"/>
      <c r="Q923"/>
      <c r="R923"/>
      <c r="S923"/>
      <c r="T923"/>
      <c r="U923"/>
      <c r="V923"/>
      <c r="W923"/>
      <c r="X923"/>
      <c r="Y923"/>
      <c r="Z923"/>
      <c r="AA923"/>
      <c r="AB923"/>
      <c r="AC923"/>
      <c r="AD923"/>
      <c r="AE923"/>
      <c r="AF923"/>
      <c r="AG923"/>
      <c r="AH923"/>
      <c r="AI923"/>
    </row>
    <row r="924" spans="1:35" s="3" customFormat="1" ht="110.25" customHeight="1" x14ac:dyDescent="0.25">
      <c r="A924" s="18" t="s">
        <v>1063</v>
      </c>
      <c r="B924" s="17" t="s">
        <v>701</v>
      </c>
      <c r="C924" s="20">
        <v>0</v>
      </c>
      <c r="D924" s="20">
        <v>0</v>
      </c>
      <c r="E924" s="20">
        <v>0</v>
      </c>
      <c r="F924" s="20">
        <v>0</v>
      </c>
      <c r="G924" s="20">
        <v>4276776</v>
      </c>
      <c r="H924" s="20">
        <v>1.0351681957186543</v>
      </c>
      <c r="I924" s="20">
        <v>0</v>
      </c>
      <c r="J924"/>
      <c r="K924"/>
      <c r="L924"/>
      <c r="M924"/>
      <c r="N924"/>
      <c r="O924"/>
      <c r="P924"/>
      <c r="Q924"/>
      <c r="R924"/>
      <c r="S924"/>
      <c r="T924"/>
      <c r="U924"/>
      <c r="V924"/>
      <c r="W924"/>
      <c r="X924"/>
      <c r="Y924"/>
      <c r="Z924"/>
      <c r="AA924"/>
      <c r="AB924"/>
      <c r="AC924"/>
      <c r="AD924"/>
      <c r="AE924"/>
      <c r="AF924"/>
      <c r="AG924"/>
      <c r="AH924"/>
      <c r="AI924"/>
    </row>
    <row r="925" spans="1:35" s="3" customFormat="1" ht="15.75" customHeight="1" x14ac:dyDescent="0.25">
      <c r="A925" s="18" t="s">
        <v>1064</v>
      </c>
      <c r="B925" s="17" t="s">
        <v>703</v>
      </c>
      <c r="C925" s="20">
        <v>0.56000000000000005</v>
      </c>
      <c r="D925" s="20">
        <v>0.60799999999999998</v>
      </c>
      <c r="E925" s="20">
        <v>0.60599999999999998</v>
      </c>
      <c r="F925" s="20">
        <v>0.59133333333333338</v>
      </c>
      <c r="G925" s="20" t="s">
        <v>15</v>
      </c>
      <c r="H925" s="20" t="s">
        <v>15</v>
      </c>
      <c r="I925" s="20">
        <v>1849.9417998154945</v>
      </c>
      <c r="J925"/>
      <c r="K925"/>
      <c r="L925"/>
      <c r="M925"/>
      <c r="N925"/>
      <c r="O925"/>
      <c r="P925"/>
      <c r="Q925"/>
      <c r="R925"/>
      <c r="S925"/>
      <c r="T925"/>
      <c r="U925"/>
      <c r="V925"/>
      <c r="W925"/>
      <c r="X925"/>
      <c r="Y925"/>
      <c r="Z925"/>
      <c r="AA925"/>
      <c r="AB925"/>
      <c r="AC925"/>
      <c r="AD925"/>
      <c r="AE925"/>
      <c r="AF925"/>
      <c r="AG925"/>
      <c r="AH925"/>
      <c r="AI925"/>
    </row>
    <row r="926" spans="1:35" s="3" customFormat="1" ht="15.75" customHeight="1" x14ac:dyDescent="0.25">
      <c r="A926" s="18" t="s">
        <v>1065</v>
      </c>
      <c r="B926" s="17" t="s">
        <v>671</v>
      </c>
      <c r="C926" s="20">
        <v>0</v>
      </c>
      <c r="D926" s="20">
        <v>0</v>
      </c>
      <c r="E926" s="20">
        <v>0</v>
      </c>
      <c r="F926" s="20">
        <v>0</v>
      </c>
      <c r="G926" s="20">
        <v>1745038</v>
      </c>
      <c r="H926" s="20">
        <v>1.0351681957186543</v>
      </c>
      <c r="I926" s="20">
        <v>0</v>
      </c>
      <c r="J926"/>
      <c r="K926"/>
      <c r="L926"/>
      <c r="M926"/>
      <c r="N926"/>
      <c r="O926"/>
      <c r="P926"/>
      <c r="Q926"/>
      <c r="R926"/>
      <c r="S926"/>
      <c r="T926"/>
      <c r="U926"/>
      <c r="V926"/>
      <c r="W926"/>
      <c r="X926"/>
      <c r="Y926"/>
      <c r="Z926"/>
      <c r="AA926"/>
      <c r="AB926"/>
      <c r="AC926"/>
      <c r="AD926"/>
      <c r="AE926"/>
      <c r="AF926"/>
      <c r="AG926"/>
      <c r="AH926"/>
      <c r="AI926"/>
    </row>
    <row r="927" spans="1:35" s="3" customFormat="1" ht="15.75" customHeight="1" x14ac:dyDescent="0.25">
      <c r="A927" s="18" t="s">
        <v>1066</v>
      </c>
      <c r="B927" s="17" t="s">
        <v>673</v>
      </c>
      <c r="C927" s="20">
        <v>0</v>
      </c>
      <c r="D927" s="20">
        <v>0</v>
      </c>
      <c r="E927" s="20">
        <v>0</v>
      </c>
      <c r="F927" s="20">
        <v>0</v>
      </c>
      <c r="G927" s="20">
        <v>1922595</v>
      </c>
      <c r="H927" s="20">
        <v>1.0351681957186543</v>
      </c>
      <c r="I927" s="20">
        <v>0</v>
      </c>
      <c r="J927"/>
      <c r="K927"/>
      <c r="L927"/>
      <c r="M927"/>
      <c r="N927"/>
      <c r="O927"/>
      <c r="P927"/>
      <c r="Q927"/>
      <c r="R927"/>
      <c r="S927"/>
      <c r="T927"/>
      <c r="U927"/>
      <c r="V927"/>
      <c r="W927"/>
      <c r="X927"/>
      <c r="Y927"/>
      <c r="Z927"/>
      <c r="AA927"/>
      <c r="AB927"/>
      <c r="AC927"/>
      <c r="AD927"/>
      <c r="AE927"/>
      <c r="AF927"/>
      <c r="AG927"/>
      <c r="AH927"/>
      <c r="AI927"/>
    </row>
    <row r="928" spans="1:35" s="3" customFormat="1" ht="47.25" customHeight="1" x14ac:dyDescent="0.25">
      <c r="A928" s="18" t="s">
        <v>1067</v>
      </c>
      <c r="B928" s="17" t="s">
        <v>675</v>
      </c>
      <c r="C928" s="20">
        <v>0</v>
      </c>
      <c r="D928" s="20">
        <v>0.16500000000000001</v>
      </c>
      <c r="E928" s="20">
        <v>0</v>
      </c>
      <c r="F928" s="20">
        <v>5.5E-2</v>
      </c>
      <c r="G928" s="20">
        <v>2556958</v>
      </c>
      <c r="H928" s="20">
        <v>1.0351681957186543</v>
      </c>
      <c r="I928" s="20">
        <v>145.57848796636085</v>
      </c>
      <c r="J928"/>
      <c r="K928"/>
      <c r="L928"/>
      <c r="M928"/>
      <c r="N928"/>
      <c r="O928"/>
      <c r="P928"/>
      <c r="Q928"/>
      <c r="R928"/>
      <c r="S928"/>
      <c r="T928"/>
      <c r="U928"/>
      <c r="V928"/>
      <c r="W928"/>
      <c r="X928"/>
      <c r="Y928"/>
      <c r="Z928"/>
      <c r="AA928"/>
      <c r="AB928"/>
      <c r="AC928"/>
      <c r="AD928"/>
      <c r="AE928"/>
      <c r="AF928"/>
      <c r="AG928"/>
      <c r="AH928"/>
      <c r="AI928"/>
    </row>
    <row r="929" spans="1:35" s="3" customFormat="1" ht="63" customHeight="1" x14ac:dyDescent="0.25">
      <c r="A929" s="18" t="s">
        <v>1068</v>
      </c>
      <c r="B929" s="17" t="s">
        <v>677</v>
      </c>
      <c r="C929" s="20">
        <v>0</v>
      </c>
      <c r="D929" s="20">
        <v>0.41799999999999998</v>
      </c>
      <c r="E929" s="20">
        <v>0</v>
      </c>
      <c r="F929" s="20">
        <v>0.13933333333333334</v>
      </c>
      <c r="G929" s="20">
        <v>2817128</v>
      </c>
      <c r="H929" s="20">
        <v>1.0351681957186543</v>
      </c>
      <c r="I929" s="20">
        <v>406.32404903567789</v>
      </c>
      <c r="J929"/>
      <c r="K929"/>
      <c r="L929"/>
      <c r="M929"/>
      <c r="N929"/>
      <c r="O929"/>
      <c r="P929"/>
      <c r="Q929"/>
      <c r="R929"/>
      <c r="S929"/>
      <c r="T929"/>
      <c r="U929"/>
      <c r="V929"/>
      <c r="W929"/>
      <c r="X929"/>
      <c r="Y929"/>
      <c r="Z929"/>
      <c r="AA929"/>
      <c r="AB929"/>
      <c r="AC929"/>
      <c r="AD929"/>
      <c r="AE929"/>
      <c r="AF929"/>
      <c r="AG929"/>
      <c r="AH929"/>
      <c r="AI929"/>
    </row>
    <row r="930" spans="1:35" s="3" customFormat="1" ht="47.25" customHeight="1" x14ac:dyDescent="0.25">
      <c r="A930" s="18" t="s">
        <v>1069</v>
      </c>
      <c r="B930" s="17" t="s">
        <v>679</v>
      </c>
      <c r="C930" s="20">
        <v>0</v>
      </c>
      <c r="D930" s="20">
        <v>2.5000000000000001E-2</v>
      </c>
      <c r="E930" s="20">
        <v>0</v>
      </c>
      <c r="F930" s="20">
        <v>8.3333333333333332E-3</v>
      </c>
      <c r="G930" s="20">
        <v>2792907</v>
      </c>
      <c r="H930" s="20">
        <v>1.0351681957186543</v>
      </c>
      <c r="I930" s="20">
        <v>24.092737499999995</v>
      </c>
      <c r="J930"/>
      <c r="K930"/>
      <c r="L930"/>
      <c r="M930"/>
      <c r="N930"/>
      <c r="O930"/>
      <c r="P930"/>
      <c r="Q930"/>
      <c r="R930"/>
      <c r="S930"/>
      <c r="T930"/>
      <c r="U930"/>
      <c r="V930"/>
      <c r="W930"/>
      <c r="X930"/>
      <c r="Y930"/>
      <c r="Z930"/>
      <c r="AA930"/>
      <c r="AB930"/>
      <c r="AC930"/>
      <c r="AD930"/>
      <c r="AE930"/>
      <c r="AF930"/>
      <c r="AG930"/>
      <c r="AH930"/>
      <c r="AI930"/>
    </row>
    <row r="931" spans="1:35" s="3" customFormat="1" ht="47.25" customHeight="1" x14ac:dyDescent="0.25">
      <c r="A931" s="18" t="s">
        <v>1070</v>
      </c>
      <c r="B931" s="17" t="s">
        <v>681</v>
      </c>
      <c r="C931" s="20">
        <v>0.56000000000000005</v>
      </c>
      <c r="D931" s="20">
        <v>0</v>
      </c>
      <c r="E931" s="20">
        <v>0.42499999999999999</v>
      </c>
      <c r="F931" s="20">
        <v>0.32833333333333337</v>
      </c>
      <c r="G931" s="20">
        <v>3077085</v>
      </c>
      <c r="H931" s="20">
        <v>1.0351681957186543</v>
      </c>
      <c r="I931" s="20">
        <v>1045.8403398700304</v>
      </c>
      <c r="J931"/>
      <c r="K931"/>
      <c r="L931"/>
      <c r="M931"/>
      <c r="N931"/>
      <c r="O931"/>
      <c r="P931"/>
      <c r="Q931"/>
      <c r="R931"/>
      <c r="S931"/>
      <c r="T931"/>
      <c r="U931"/>
      <c r="V931"/>
      <c r="W931"/>
      <c r="X931"/>
      <c r="Y931"/>
      <c r="Z931"/>
      <c r="AA931"/>
      <c r="AB931"/>
      <c r="AC931"/>
      <c r="AD931"/>
      <c r="AE931"/>
      <c r="AF931"/>
      <c r="AG931"/>
      <c r="AH931"/>
      <c r="AI931"/>
    </row>
    <row r="932" spans="1:35" s="3" customFormat="1" ht="31.5" customHeight="1" x14ac:dyDescent="0.25">
      <c r="A932" s="18" t="s">
        <v>1071</v>
      </c>
      <c r="B932" s="17" t="s">
        <v>683</v>
      </c>
      <c r="C932" s="20">
        <v>0</v>
      </c>
      <c r="D932" s="20">
        <v>0</v>
      </c>
      <c r="E932" s="20">
        <v>0</v>
      </c>
      <c r="F932" s="20">
        <v>0</v>
      </c>
      <c r="G932" s="20">
        <v>4208494</v>
      </c>
      <c r="H932" s="20">
        <v>1.0351681957186543</v>
      </c>
      <c r="I932" s="20">
        <v>0</v>
      </c>
      <c r="J932"/>
      <c r="K932"/>
      <c r="L932"/>
      <c r="M932"/>
      <c r="N932"/>
      <c r="O932"/>
      <c r="P932"/>
      <c r="Q932"/>
      <c r="R932"/>
      <c r="S932"/>
      <c r="T932"/>
      <c r="U932"/>
      <c r="V932"/>
      <c r="W932"/>
      <c r="X932"/>
      <c r="Y932"/>
      <c r="Z932"/>
      <c r="AA932"/>
      <c r="AB932"/>
      <c r="AC932"/>
      <c r="AD932"/>
      <c r="AE932"/>
      <c r="AF932"/>
      <c r="AG932"/>
      <c r="AH932"/>
      <c r="AI932"/>
    </row>
    <row r="933" spans="1:35" s="3" customFormat="1" ht="15.75" customHeight="1" x14ac:dyDescent="0.25">
      <c r="A933" s="18" t="s">
        <v>1072</v>
      </c>
      <c r="B933" s="17" t="s">
        <v>685</v>
      </c>
      <c r="C933" s="20">
        <v>0</v>
      </c>
      <c r="D933" s="20">
        <v>0</v>
      </c>
      <c r="E933" s="20">
        <v>0</v>
      </c>
      <c r="F933" s="20">
        <v>0</v>
      </c>
      <c r="G933" s="20">
        <v>4636708</v>
      </c>
      <c r="H933" s="20">
        <v>1.0351681957186543</v>
      </c>
      <c r="I933" s="20">
        <v>0</v>
      </c>
      <c r="J933"/>
      <c r="K933"/>
      <c r="L933"/>
      <c r="M933"/>
      <c r="N933"/>
      <c r="O933"/>
      <c r="P933"/>
      <c r="Q933"/>
      <c r="R933"/>
      <c r="S933"/>
      <c r="T933"/>
      <c r="U933"/>
      <c r="V933"/>
      <c r="W933"/>
      <c r="X933"/>
      <c r="Y933"/>
      <c r="Z933"/>
      <c r="AA933"/>
      <c r="AB933"/>
      <c r="AC933"/>
      <c r="AD933"/>
      <c r="AE933"/>
      <c r="AF933"/>
      <c r="AG933"/>
      <c r="AH933"/>
      <c r="AI933"/>
    </row>
    <row r="934" spans="1:35" s="3" customFormat="1" ht="47.25" customHeight="1" x14ac:dyDescent="0.25">
      <c r="A934" s="18" t="s">
        <v>1073</v>
      </c>
      <c r="B934" s="17" t="s">
        <v>687</v>
      </c>
      <c r="C934" s="20">
        <v>0</v>
      </c>
      <c r="D934" s="20">
        <v>0</v>
      </c>
      <c r="E934" s="20">
        <v>0</v>
      </c>
      <c r="F934" s="20">
        <v>0</v>
      </c>
      <c r="G934" s="20">
        <v>3067806</v>
      </c>
      <c r="H934" s="20">
        <v>1.0351681957186543</v>
      </c>
      <c r="I934" s="20">
        <v>0</v>
      </c>
      <c r="J934"/>
      <c r="K934"/>
      <c r="L934"/>
      <c r="M934"/>
      <c r="N934"/>
      <c r="O934"/>
      <c r="P934"/>
      <c r="Q934"/>
      <c r="R934"/>
      <c r="S934"/>
      <c r="T934"/>
      <c r="U934"/>
      <c r="V934"/>
      <c r="W934"/>
      <c r="X934"/>
      <c r="Y934"/>
      <c r="Z934"/>
      <c r="AA934"/>
      <c r="AB934"/>
      <c r="AC934"/>
      <c r="AD934"/>
      <c r="AE934"/>
      <c r="AF934"/>
      <c r="AG934"/>
      <c r="AH934"/>
      <c r="AI934"/>
    </row>
    <row r="935" spans="1:35" s="3" customFormat="1" ht="63" customHeight="1" x14ac:dyDescent="0.25">
      <c r="A935" s="18" t="s">
        <v>1074</v>
      </c>
      <c r="B935" s="17" t="s">
        <v>689</v>
      </c>
      <c r="C935" s="20">
        <v>0</v>
      </c>
      <c r="D935" s="20">
        <v>0</v>
      </c>
      <c r="E935" s="20">
        <v>0</v>
      </c>
      <c r="F935" s="20">
        <v>0</v>
      </c>
      <c r="G935" s="20">
        <v>3379954</v>
      </c>
      <c r="H935" s="20">
        <v>1.0351681957186543</v>
      </c>
      <c r="I935" s="20">
        <v>0</v>
      </c>
      <c r="J935"/>
      <c r="K935"/>
      <c r="L935"/>
      <c r="M935"/>
      <c r="N935"/>
      <c r="O935"/>
      <c r="P935"/>
      <c r="Q935"/>
      <c r="R935"/>
      <c r="S935"/>
      <c r="T935"/>
      <c r="U935"/>
      <c r="V935"/>
      <c r="W935"/>
      <c r="X935"/>
      <c r="Y935"/>
      <c r="Z935"/>
      <c r="AA935"/>
      <c r="AB935"/>
      <c r="AC935"/>
      <c r="AD935"/>
      <c r="AE935"/>
      <c r="AF935"/>
      <c r="AG935"/>
      <c r="AH935"/>
      <c r="AI935"/>
    </row>
    <row r="936" spans="1:35" s="3" customFormat="1" ht="47.25" customHeight="1" x14ac:dyDescent="0.25">
      <c r="A936" s="18" t="s">
        <v>1075</v>
      </c>
      <c r="B936" s="17" t="s">
        <v>691</v>
      </c>
      <c r="C936" s="20">
        <v>0</v>
      </c>
      <c r="D936" s="20">
        <v>0</v>
      </c>
      <c r="E936" s="20">
        <v>0</v>
      </c>
      <c r="F936" s="20">
        <v>0</v>
      </c>
      <c r="G936" s="20">
        <v>3315018</v>
      </c>
      <c r="H936" s="20">
        <v>1.0351681957186543</v>
      </c>
      <c r="I936" s="20">
        <v>0</v>
      </c>
      <c r="J936"/>
      <c r="K936"/>
      <c r="L936"/>
      <c r="M936"/>
      <c r="N936"/>
      <c r="O936"/>
      <c r="P936"/>
      <c r="Q936"/>
      <c r="R936"/>
      <c r="S936"/>
      <c r="T936"/>
      <c r="U936"/>
      <c r="V936"/>
      <c r="W936"/>
      <c r="X936"/>
      <c r="Y936"/>
      <c r="Z936"/>
      <c r="AA936"/>
      <c r="AB936"/>
      <c r="AC936"/>
      <c r="AD936"/>
      <c r="AE936"/>
      <c r="AF936"/>
      <c r="AG936"/>
      <c r="AH936"/>
      <c r="AI936"/>
    </row>
    <row r="937" spans="1:35" s="3" customFormat="1" ht="47.25" customHeight="1" x14ac:dyDescent="0.25">
      <c r="A937" s="18" t="s">
        <v>1076</v>
      </c>
      <c r="B937" s="17" t="s">
        <v>693</v>
      </c>
      <c r="C937" s="20">
        <v>0</v>
      </c>
      <c r="D937" s="20">
        <v>0</v>
      </c>
      <c r="E937" s="20">
        <v>0.18099999999999999</v>
      </c>
      <c r="F937" s="20">
        <v>6.0333333333333329E-2</v>
      </c>
      <c r="G937" s="20">
        <v>3652320</v>
      </c>
      <c r="H937" s="20">
        <v>1.0351681957186543</v>
      </c>
      <c r="I937" s="20">
        <v>228.10618544342503</v>
      </c>
      <c r="J937"/>
      <c r="K937"/>
      <c r="L937"/>
      <c r="M937"/>
      <c r="N937"/>
      <c r="O937"/>
      <c r="P937"/>
      <c r="Q937"/>
      <c r="R937"/>
      <c r="S937"/>
      <c r="T937"/>
      <c r="U937"/>
      <c r="V937"/>
      <c r="W937"/>
      <c r="X937"/>
      <c r="Y937"/>
      <c r="Z937"/>
      <c r="AA937"/>
      <c r="AB937"/>
      <c r="AC937"/>
      <c r="AD937"/>
      <c r="AE937"/>
      <c r="AF937"/>
      <c r="AG937"/>
      <c r="AH937"/>
      <c r="AI937"/>
    </row>
    <row r="938" spans="1:35" s="3" customFormat="1" ht="47.25" customHeight="1" x14ac:dyDescent="0.25">
      <c r="A938" s="18" t="s">
        <v>1077</v>
      </c>
      <c r="B938" s="17" t="s">
        <v>695</v>
      </c>
      <c r="C938" s="20">
        <v>0</v>
      </c>
      <c r="D938" s="20">
        <v>0</v>
      </c>
      <c r="E938" s="20">
        <v>0</v>
      </c>
      <c r="F938" s="20">
        <v>0</v>
      </c>
      <c r="G938" s="20">
        <v>4973215</v>
      </c>
      <c r="H938" s="20">
        <v>1.0351681957186543</v>
      </c>
      <c r="I938" s="20">
        <v>0</v>
      </c>
      <c r="J938"/>
      <c r="K938"/>
      <c r="L938"/>
      <c r="M938"/>
      <c r="N938"/>
      <c r="O938"/>
      <c r="P938"/>
      <c r="Q938"/>
      <c r="R938"/>
      <c r="S938"/>
      <c r="T938"/>
      <c r="U938"/>
      <c r="V938"/>
      <c r="W938"/>
      <c r="X938"/>
      <c r="Y938"/>
      <c r="Z938"/>
      <c r="AA938"/>
      <c r="AB938"/>
      <c r="AC938"/>
      <c r="AD938"/>
      <c r="AE938"/>
      <c r="AF938"/>
      <c r="AG938"/>
      <c r="AH938"/>
      <c r="AI938"/>
    </row>
    <row r="939" spans="1:35" s="3" customFormat="1" ht="15.75" customHeight="1" x14ac:dyDescent="0.25">
      <c r="A939" s="18" t="s">
        <v>1078</v>
      </c>
      <c r="B939" s="17" t="s">
        <v>697</v>
      </c>
      <c r="C939" s="20">
        <v>0</v>
      </c>
      <c r="D939" s="20">
        <v>0</v>
      </c>
      <c r="E939" s="20">
        <v>0</v>
      </c>
      <c r="F939" s="20">
        <v>0</v>
      </c>
      <c r="G939" s="20">
        <v>5479238</v>
      </c>
      <c r="H939" s="20">
        <v>1.0351681957186543</v>
      </c>
      <c r="I939" s="20">
        <v>0</v>
      </c>
      <c r="J939"/>
      <c r="K939"/>
      <c r="L939"/>
      <c r="M939"/>
      <c r="N939"/>
      <c r="O939"/>
      <c r="P939"/>
      <c r="Q939"/>
      <c r="R939"/>
      <c r="S939"/>
      <c r="T939"/>
      <c r="U939"/>
      <c r="V939"/>
      <c r="W939"/>
      <c r="X939"/>
      <c r="Y939"/>
      <c r="Z939"/>
      <c r="AA939"/>
      <c r="AB939"/>
      <c r="AC939"/>
      <c r="AD939"/>
      <c r="AE939"/>
      <c r="AF939"/>
      <c r="AG939"/>
      <c r="AH939"/>
      <c r="AI939"/>
    </row>
    <row r="940" spans="1:35" s="3" customFormat="1" ht="47.25" customHeight="1" x14ac:dyDescent="0.25">
      <c r="A940" s="18" t="s">
        <v>1079</v>
      </c>
      <c r="B940" s="17" t="s">
        <v>699</v>
      </c>
      <c r="C940" s="20">
        <v>0</v>
      </c>
      <c r="D940" s="20">
        <v>0</v>
      </c>
      <c r="E940" s="20">
        <v>0</v>
      </c>
      <c r="F940" s="20">
        <v>0</v>
      </c>
      <c r="G940" s="20">
        <v>5226199</v>
      </c>
      <c r="H940" s="20">
        <v>1.0351681957186543</v>
      </c>
      <c r="I940" s="20">
        <v>0</v>
      </c>
      <c r="J940"/>
      <c r="K940"/>
      <c r="L940"/>
      <c r="M940"/>
      <c r="N940"/>
      <c r="O940"/>
      <c r="P940"/>
      <c r="Q940"/>
      <c r="R940"/>
      <c r="S940"/>
      <c r="T940"/>
      <c r="U940"/>
      <c r="V940"/>
      <c r="W940"/>
      <c r="X940"/>
      <c r="Y940"/>
      <c r="Z940"/>
      <c r="AA940"/>
      <c r="AB940"/>
      <c r="AC940"/>
      <c r="AD940"/>
      <c r="AE940"/>
      <c r="AF940"/>
      <c r="AG940"/>
      <c r="AH940"/>
      <c r="AI940"/>
    </row>
    <row r="941" spans="1:35" s="3" customFormat="1" ht="47.25" customHeight="1" x14ac:dyDescent="0.25">
      <c r="A941" s="18" t="s">
        <v>1080</v>
      </c>
      <c r="B941" s="17" t="s">
        <v>701</v>
      </c>
      <c r="C941" s="20">
        <v>0</v>
      </c>
      <c r="D941" s="20">
        <v>0</v>
      </c>
      <c r="E941" s="20">
        <v>0</v>
      </c>
      <c r="F941" s="20">
        <v>0</v>
      </c>
      <c r="G941" s="20">
        <v>5757964</v>
      </c>
      <c r="H941" s="20">
        <v>1.0351681957186543</v>
      </c>
      <c r="I941" s="20">
        <v>0</v>
      </c>
      <c r="J941"/>
      <c r="K941"/>
      <c r="L941"/>
      <c r="M941"/>
      <c r="N941"/>
      <c r="O941"/>
      <c r="P941"/>
      <c r="Q941"/>
      <c r="R941"/>
      <c r="S941"/>
      <c r="T941"/>
      <c r="U941"/>
      <c r="V941"/>
      <c r="W941"/>
      <c r="X941"/>
      <c r="Y941"/>
      <c r="Z941"/>
      <c r="AA941"/>
      <c r="AB941"/>
      <c r="AC941"/>
      <c r="AD941"/>
      <c r="AE941"/>
      <c r="AF941"/>
      <c r="AG941"/>
      <c r="AH941"/>
      <c r="AI941"/>
    </row>
    <row r="942" spans="1:35" s="3" customFormat="1" ht="63" customHeight="1" x14ac:dyDescent="0.25">
      <c r="A942" s="18" t="s">
        <v>1081</v>
      </c>
      <c r="B942" s="17" t="s">
        <v>47</v>
      </c>
      <c r="C942" s="20">
        <v>0</v>
      </c>
      <c r="D942" s="20">
        <v>0</v>
      </c>
      <c r="E942" s="20">
        <v>0</v>
      </c>
      <c r="F942" s="20">
        <v>0</v>
      </c>
      <c r="G942" s="20" t="s">
        <v>15</v>
      </c>
      <c r="H942" s="20" t="s">
        <v>15</v>
      </c>
      <c r="I942" s="20">
        <v>0</v>
      </c>
      <c r="J942"/>
      <c r="K942"/>
      <c r="L942"/>
      <c r="M942"/>
      <c r="N942"/>
      <c r="O942"/>
      <c r="P942"/>
      <c r="Q942"/>
      <c r="R942"/>
      <c r="S942"/>
      <c r="T942"/>
      <c r="U942"/>
      <c r="V942"/>
      <c r="W942"/>
      <c r="X942"/>
      <c r="Y942"/>
      <c r="Z942"/>
      <c r="AA942"/>
      <c r="AB942"/>
      <c r="AC942"/>
      <c r="AD942"/>
      <c r="AE942"/>
      <c r="AF942"/>
      <c r="AG942"/>
      <c r="AH942"/>
      <c r="AI942"/>
    </row>
    <row r="943" spans="1:35" s="3" customFormat="1" ht="47.25" customHeight="1" x14ac:dyDescent="0.25">
      <c r="A943" s="18" t="s">
        <v>1082</v>
      </c>
      <c r="B943" s="17" t="s">
        <v>669</v>
      </c>
      <c r="C943" s="20">
        <v>0</v>
      </c>
      <c r="D943" s="20">
        <v>0</v>
      </c>
      <c r="E943" s="20">
        <v>0</v>
      </c>
      <c r="F943" s="20">
        <v>0</v>
      </c>
      <c r="G943" s="20" t="s">
        <v>15</v>
      </c>
      <c r="H943" s="20" t="s">
        <v>15</v>
      </c>
      <c r="I943" s="20">
        <v>0</v>
      </c>
      <c r="J943"/>
      <c r="K943"/>
      <c r="L943"/>
      <c r="M943"/>
      <c r="N943"/>
      <c r="O943"/>
      <c r="P943"/>
      <c r="Q943"/>
      <c r="R943"/>
      <c r="S943"/>
      <c r="T943"/>
      <c r="U943"/>
      <c r="V943"/>
      <c r="W943"/>
      <c r="X943"/>
      <c r="Y943"/>
      <c r="Z943"/>
      <c r="AA943"/>
      <c r="AB943"/>
      <c r="AC943"/>
      <c r="AD943"/>
      <c r="AE943"/>
      <c r="AF943"/>
      <c r="AG943"/>
      <c r="AH943"/>
      <c r="AI943"/>
    </row>
    <row r="944" spans="1:35" s="3" customFormat="1" ht="47.25" customHeight="1" x14ac:dyDescent="0.25">
      <c r="A944" s="18" t="s">
        <v>1083</v>
      </c>
      <c r="B944" s="17" t="s">
        <v>671</v>
      </c>
      <c r="C944" s="20">
        <v>0</v>
      </c>
      <c r="D944" s="20">
        <v>0</v>
      </c>
      <c r="E944" s="20">
        <v>0</v>
      </c>
      <c r="F944" s="20">
        <v>0</v>
      </c>
      <c r="G944" s="20">
        <v>1074492</v>
      </c>
      <c r="H944" s="20">
        <v>1.0351681957186543</v>
      </c>
      <c r="I944" s="20">
        <v>0</v>
      </c>
      <c r="J944"/>
      <c r="K944"/>
      <c r="L944"/>
      <c r="M944"/>
      <c r="N944"/>
      <c r="O944"/>
      <c r="P944"/>
      <c r="Q944"/>
      <c r="R944"/>
      <c r="S944"/>
      <c r="T944"/>
      <c r="U944"/>
      <c r="V944"/>
      <c r="W944"/>
      <c r="X944"/>
      <c r="Y944"/>
      <c r="Z944"/>
      <c r="AA944"/>
      <c r="AB944"/>
      <c r="AC944"/>
      <c r="AD944"/>
      <c r="AE944"/>
      <c r="AF944"/>
      <c r="AG944"/>
      <c r="AH944"/>
      <c r="AI944"/>
    </row>
    <row r="945" spans="1:35" s="3" customFormat="1" ht="31.5" customHeight="1" x14ac:dyDescent="0.25">
      <c r="A945" s="18" t="s">
        <v>1084</v>
      </c>
      <c r="B945" s="17" t="s">
        <v>673</v>
      </c>
      <c r="C945" s="20">
        <v>0</v>
      </c>
      <c r="D945" s="20">
        <v>0</v>
      </c>
      <c r="E945" s="20">
        <v>0</v>
      </c>
      <c r="F945" s="20">
        <v>0</v>
      </c>
      <c r="G945" s="20">
        <v>1183821</v>
      </c>
      <c r="H945" s="20">
        <v>1.0351681957186543</v>
      </c>
      <c r="I945" s="20">
        <v>0</v>
      </c>
      <c r="J945"/>
      <c r="K945"/>
      <c r="L945"/>
      <c r="M945"/>
      <c r="N945"/>
      <c r="O945"/>
      <c r="P945"/>
      <c r="Q945"/>
      <c r="R945"/>
      <c r="S945"/>
      <c r="T945"/>
      <c r="U945"/>
      <c r="V945"/>
      <c r="W945"/>
      <c r="X945"/>
      <c r="Y945"/>
      <c r="Z945"/>
      <c r="AA945"/>
      <c r="AB945"/>
      <c r="AC945"/>
      <c r="AD945"/>
      <c r="AE945"/>
      <c r="AF945"/>
      <c r="AG945"/>
      <c r="AH945"/>
      <c r="AI945"/>
    </row>
    <row r="946" spans="1:35" s="3" customFormat="1" ht="63" customHeight="1" x14ac:dyDescent="0.25">
      <c r="A946" s="18" t="s">
        <v>1085</v>
      </c>
      <c r="B946" s="17" t="s">
        <v>675</v>
      </c>
      <c r="C946" s="20">
        <v>0</v>
      </c>
      <c r="D946" s="20">
        <v>0</v>
      </c>
      <c r="E946" s="20">
        <v>0</v>
      </c>
      <c r="F946" s="20">
        <v>0</v>
      </c>
      <c r="G946" s="20">
        <v>1574425</v>
      </c>
      <c r="H946" s="20">
        <v>1.0351681957186543</v>
      </c>
      <c r="I946" s="20">
        <v>0</v>
      </c>
      <c r="J946"/>
      <c r="K946"/>
      <c r="L946"/>
      <c r="M946"/>
      <c r="N946"/>
      <c r="O946"/>
      <c r="P946"/>
      <c r="Q946"/>
      <c r="R946"/>
      <c r="S946"/>
      <c r="T946"/>
      <c r="U946"/>
      <c r="V946"/>
      <c r="W946"/>
      <c r="X946"/>
      <c r="Y946"/>
      <c r="Z946"/>
      <c r="AA946"/>
      <c r="AB946"/>
      <c r="AC946"/>
      <c r="AD946"/>
      <c r="AE946"/>
      <c r="AF946"/>
      <c r="AG946"/>
      <c r="AH946"/>
      <c r="AI946"/>
    </row>
    <row r="947" spans="1:35" s="3" customFormat="1" ht="47.25" customHeight="1" x14ac:dyDescent="0.25">
      <c r="A947" s="18" t="s">
        <v>1086</v>
      </c>
      <c r="B947" s="17" t="s">
        <v>677</v>
      </c>
      <c r="C947" s="20">
        <v>0</v>
      </c>
      <c r="D947" s="20">
        <v>0</v>
      </c>
      <c r="E947" s="20">
        <v>0</v>
      </c>
      <c r="F947" s="20">
        <v>0</v>
      </c>
      <c r="G947" s="20">
        <v>1734622</v>
      </c>
      <c r="H947" s="20">
        <v>1.0351681957186543</v>
      </c>
      <c r="I947" s="20">
        <v>0</v>
      </c>
      <c r="J947"/>
      <c r="K947"/>
      <c r="L947"/>
      <c r="M947"/>
      <c r="N947"/>
      <c r="O947"/>
      <c r="P947"/>
      <c r="Q947"/>
      <c r="R947"/>
      <c r="S947"/>
      <c r="T947"/>
      <c r="U947"/>
      <c r="V947"/>
      <c r="W947"/>
      <c r="X947"/>
      <c r="Y947"/>
      <c r="Z947"/>
      <c r="AA947"/>
      <c r="AB947"/>
      <c r="AC947"/>
      <c r="AD947"/>
      <c r="AE947"/>
      <c r="AF947"/>
      <c r="AG947"/>
      <c r="AH947"/>
      <c r="AI947"/>
    </row>
    <row r="948" spans="1:35" s="3" customFormat="1" ht="63" customHeight="1" x14ac:dyDescent="0.25">
      <c r="A948" s="18" t="s">
        <v>1087</v>
      </c>
      <c r="B948" s="17" t="s">
        <v>679</v>
      </c>
      <c r="C948" s="20">
        <v>0</v>
      </c>
      <c r="D948" s="20">
        <v>0</v>
      </c>
      <c r="E948" s="20">
        <v>0</v>
      </c>
      <c r="F948" s="20">
        <v>0</v>
      </c>
      <c r="G948" s="20">
        <v>1777165</v>
      </c>
      <c r="H948" s="20">
        <v>1.0351681957186543</v>
      </c>
      <c r="I948" s="20">
        <v>0</v>
      </c>
      <c r="J948"/>
      <c r="K948"/>
      <c r="L948"/>
      <c r="M948"/>
      <c r="N948"/>
      <c r="O948"/>
      <c r="P948"/>
      <c r="Q948"/>
      <c r="R948"/>
      <c r="S948"/>
      <c r="T948"/>
      <c r="U948"/>
      <c r="V948"/>
      <c r="W948"/>
      <c r="X948"/>
      <c r="Y948"/>
      <c r="Z948"/>
      <c r="AA948"/>
      <c r="AB948"/>
      <c r="AC948"/>
      <c r="AD948"/>
      <c r="AE948"/>
      <c r="AF948"/>
      <c r="AG948"/>
      <c r="AH948"/>
      <c r="AI948"/>
    </row>
    <row r="949" spans="1:35" s="3" customFormat="1" ht="47.25" customHeight="1" x14ac:dyDescent="0.25">
      <c r="A949" s="18" t="s">
        <v>1088</v>
      </c>
      <c r="B949" s="17" t="s">
        <v>681</v>
      </c>
      <c r="C949" s="20">
        <v>0</v>
      </c>
      <c r="D949" s="20">
        <v>0</v>
      </c>
      <c r="E949" s="20">
        <v>0</v>
      </c>
      <c r="F949" s="20">
        <v>0</v>
      </c>
      <c r="G949" s="20">
        <v>1957992</v>
      </c>
      <c r="H949" s="20">
        <v>1.0351681957186543</v>
      </c>
      <c r="I949" s="20">
        <v>0</v>
      </c>
      <c r="J949"/>
      <c r="K949"/>
      <c r="L949"/>
      <c r="M949"/>
      <c r="N949"/>
      <c r="O949"/>
      <c r="P949"/>
      <c r="Q949"/>
      <c r="R949"/>
      <c r="S949"/>
      <c r="T949"/>
      <c r="U949"/>
      <c r="V949"/>
      <c r="W949"/>
      <c r="X949"/>
      <c r="Y949"/>
      <c r="Z949"/>
      <c r="AA949"/>
      <c r="AB949"/>
      <c r="AC949"/>
      <c r="AD949"/>
      <c r="AE949"/>
      <c r="AF949"/>
      <c r="AG949"/>
      <c r="AH949"/>
      <c r="AI949"/>
    </row>
    <row r="950" spans="1:35" s="3" customFormat="1" ht="47.25" customHeight="1" x14ac:dyDescent="0.25">
      <c r="A950" s="18" t="s">
        <v>1089</v>
      </c>
      <c r="B950" s="17" t="s">
        <v>683</v>
      </c>
      <c r="C950" s="20">
        <v>0</v>
      </c>
      <c r="D950" s="20">
        <v>0</v>
      </c>
      <c r="E950" s="20">
        <v>0</v>
      </c>
      <c r="F950" s="20">
        <v>0</v>
      </c>
      <c r="G950" s="20">
        <v>2591343</v>
      </c>
      <c r="H950" s="20">
        <v>1.0351681957186543</v>
      </c>
      <c r="I950" s="20">
        <v>0</v>
      </c>
      <c r="J950"/>
      <c r="K950"/>
      <c r="L950"/>
      <c r="M950"/>
      <c r="N950"/>
      <c r="O950"/>
      <c r="P950"/>
      <c r="Q950"/>
      <c r="R950"/>
      <c r="S950"/>
      <c r="T950"/>
      <c r="U950"/>
      <c r="V950"/>
      <c r="W950"/>
      <c r="X950"/>
      <c r="Y950"/>
      <c r="Z950"/>
      <c r="AA950"/>
      <c r="AB950"/>
      <c r="AC950"/>
      <c r="AD950"/>
      <c r="AE950"/>
      <c r="AF950"/>
      <c r="AG950"/>
      <c r="AH950"/>
      <c r="AI950"/>
    </row>
    <row r="951" spans="1:35" s="3" customFormat="1" ht="47.25" customHeight="1" x14ac:dyDescent="0.25">
      <c r="A951" s="18" t="s">
        <v>1090</v>
      </c>
      <c r="B951" s="17" t="s">
        <v>685</v>
      </c>
      <c r="C951" s="20">
        <v>0</v>
      </c>
      <c r="D951" s="20">
        <v>0</v>
      </c>
      <c r="E951" s="20">
        <v>0</v>
      </c>
      <c r="F951" s="20">
        <v>0</v>
      </c>
      <c r="G951" s="20">
        <v>2855012</v>
      </c>
      <c r="H951" s="20">
        <v>1.0351681957186543</v>
      </c>
      <c r="I951" s="20">
        <v>0</v>
      </c>
      <c r="J951"/>
      <c r="K951"/>
      <c r="L951"/>
      <c r="M951"/>
      <c r="N951"/>
      <c r="O951"/>
      <c r="P951"/>
      <c r="Q951"/>
      <c r="R951"/>
      <c r="S951"/>
      <c r="T951"/>
      <c r="U951"/>
      <c r="V951"/>
      <c r="W951"/>
      <c r="X951"/>
      <c r="Y951"/>
      <c r="Z951"/>
      <c r="AA951"/>
      <c r="AB951"/>
      <c r="AC951"/>
      <c r="AD951"/>
      <c r="AE951"/>
      <c r="AF951"/>
      <c r="AG951"/>
      <c r="AH951"/>
      <c r="AI951"/>
    </row>
    <row r="952" spans="1:35" s="3" customFormat="1" ht="15.75" customHeight="1" x14ac:dyDescent="0.25">
      <c r="A952" s="18" t="s">
        <v>1091</v>
      </c>
      <c r="B952" s="17" t="s">
        <v>687</v>
      </c>
      <c r="C952" s="20">
        <v>0</v>
      </c>
      <c r="D952" s="20">
        <v>0</v>
      </c>
      <c r="E952" s="20">
        <v>0</v>
      </c>
      <c r="F952" s="20">
        <v>0</v>
      </c>
      <c r="G952" s="20">
        <v>1888974</v>
      </c>
      <c r="H952" s="20">
        <v>1.0351681957186543</v>
      </c>
      <c r="I952" s="20">
        <v>0</v>
      </c>
      <c r="J952"/>
      <c r="K952"/>
      <c r="L952"/>
      <c r="M952"/>
      <c r="N952"/>
      <c r="O952"/>
      <c r="P952"/>
      <c r="Q952"/>
      <c r="R952"/>
      <c r="S952"/>
      <c r="T952"/>
      <c r="U952"/>
      <c r="V952"/>
      <c r="W952"/>
      <c r="X952"/>
      <c r="Y952"/>
      <c r="Z952"/>
      <c r="AA952"/>
      <c r="AB952"/>
      <c r="AC952"/>
      <c r="AD952"/>
      <c r="AE952"/>
      <c r="AF952"/>
      <c r="AG952"/>
      <c r="AH952"/>
      <c r="AI952"/>
    </row>
    <row r="953" spans="1:35" s="3" customFormat="1" ht="15.75" customHeight="1" x14ac:dyDescent="0.25">
      <c r="A953" s="18" t="s">
        <v>1092</v>
      </c>
      <c r="B953" s="17" t="s">
        <v>689</v>
      </c>
      <c r="C953" s="20">
        <v>0</v>
      </c>
      <c r="D953" s="20">
        <v>0</v>
      </c>
      <c r="E953" s="20">
        <v>0</v>
      </c>
      <c r="F953" s="20">
        <v>0</v>
      </c>
      <c r="G953" s="20">
        <v>2081177</v>
      </c>
      <c r="H953" s="20">
        <v>1.0351681957186543</v>
      </c>
      <c r="I953" s="20">
        <v>0</v>
      </c>
      <c r="J953"/>
      <c r="K953"/>
      <c r="L953"/>
      <c r="M953"/>
      <c r="N953"/>
      <c r="O953"/>
      <c r="P953"/>
      <c r="Q953"/>
      <c r="R953"/>
      <c r="S953"/>
      <c r="T953"/>
      <c r="U953"/>
      <c r="V953"/>
      <c r="W953"/>
      <c r="X953"/>
      <c r="Y953"/>
      <c r="Z953"/>
      <c r="AA953"/>
      <c r="AB953"/>
      <c r="AC953"/>
      <c r="AD953"/>
      <c r="AE953"/>
      <c r="AF953"/>
      <c r="AG953"/>
      <c r="AH953"/>
      <c r="AI953"/>
    </row>
    <row r="954" spans="1:35" s="3" customFormat="1" ht="15.75" customHeight="1" x14ac:dyDescent="0.25">
      <c r="A954" s="18" t="s">
        <v>1093</v>
      </c>
      <c r="B954" s="17" t="s">
        <v>691</v>
      </c>
      <c r="C954" s="20">
        <v>0</v>
      </c>
      <c r="D954" s="20">
        <v>0</v>
      </c>
      <c r="E954" s="20">
        <v>0</v>
      </c>
      <c r="F954" s="20">
        <v>0</v>
      </c>
      <c r="G954" s="20">
        <v>2121201</v>
      </c>
      <c r="H954" s="20">
        <v>1.0351681957186543</v>
      </c>
      <c r="I954" s="20">
        <v>0</v>
      </c>
      <c r="J954"/>
      <c r="K954"/>
      <c r="L954"/>
      <c r="M954"/>
      <c r="N954"/>
      <c r="O954"/>
      <c r="P954"/>
      <c r="Q954"/>
      <c r="R954"/>
      <c r="S954"/>
      <c r="T954"/>
      <c r="U954"/>
      <c r="V954"/>
      <c r="W954"/>
      <c r="X954"/>
      <c r="Y954"/>
      <c r="Z954"/>
      <c r="AA954"/>
      <c r="AB954"/>
      <c r="AC954"/>
      <c r="AD954"/>
      <c r="AE954"/>
      <c r="AF954"/>
      <c r="AG954"/>
      <c r="AH954"/>
      <c r="AI954"/>
    </row>
    <row r="955" spans="1:35" s="3" customFormat="1" ht="47.25" customHeight="1" x14ac:dyDescent="0.25">
      <c r="A955" s="18" t="s">
        <v>1094</v>
      </c>
      <c r="B955" s="17" t="s">
        <v>693</v>
      </c>
      <c r="C955" s="20">
        <v>0</v>
      </c>
      <c r="D955" s="20">
        <v>0</v>
      </c>
      <c r="E955" s="20">
        <v>0</v>
      </c>
      <c r="F955" s="20">
        <v>0</v>
      </c>
      <c r="G955" s="20">
        <v>2337033</v>
      </c>
      <c r="H955" s="20">
        <v>1.0351681957186543</v>
      </c>
      <c r="I955" s="20">
        <v>0</v>
      </c>
      <c r="J955"/>
      <c r="K955"/>
      <c r="L955"/>
      <c r="M955"/>
      <c r="N955"/>
      <c r="O955"/>
      <c r="P955"/>
      <c r="Q955"/>
      <c r="R955"/>
      <c r="S955"/>
      <c r="T955"/>
      <c r="U955"/>
      <c r="V955"/>
      <c r="W955"/>
      <c r="X955"/>
      <c r="Y955"/>
      <c r="Z955"/>
      <c r="AA955"/>
      <c r="AB955"/>
      <c r="AC955"/>
      <c r="AD955"/>
      <c r="AE955"/>
      <c r="AF955"/>
      <c r="AG955"/>
      <c r="AH955"/>
      <c r="AI955"/>
    </row>
    <row r="956" spans="1:35" s="3" customFormat="1" ht="63" customHeight="1" x14ac:dyDescent="0.25">
      <c r="A956" s="18" t="s">
        <v>1095</v>
      </c>
      <c r="B956" s="17" t="s">
        <v>695</v>
      </c>
      <c r="C956" s="20">
        <v>0</v>
      </c>
      <c r="D956" s="20">
        <v>0</v>
      </c>
      <c r="E956" s="20">
        <v>0</v>
      </c>
      <c r="F956" s="20">
        <v>0</v>
      </c>
      <c r="G956" s="20">
        <v>3127631</v>
      </c>
      <c r="H956" s="20">
        <v>1.0351681957186543</v>
      </c>
      <c r="I956" s="20">
        <v>0</v>
      </c>
      <c r="J956"/>
      <c r="K956"/>
      <c r="L956"/>
      <c r="M956"/>
      <c r="N956"/>
      <c r="O956"/>
      <c r="P956"/>
      <c r="Q956"/>
      <c r="R956"/>
      <c r="S956"/>
      <c r="T956"/>
      <c r="U956"/>
      <c r="V956"/>
      <c r="W956"/>
      <c r="X956"/>
      <c r="Y956"/>
      <c r="Z956"/>
      <c r="AA956"/>
      <c r="AB956"/>
      <c r="AC956"/>
      <c r="AD956"/>
      <c r="AE956"/>
      <c r="AF956"/>
      <c r="AG956"/>
      <c r="AH956"/>
      <c r="AI956"/>
    </row>
    <row r="957" spans="1:35" s="3" customFormat="1" ht="47.25" customHeight="1" x14ac:dyDescent="0.25">
      <c r="A957" s="18" t="s">
        <v>1096</v>
      </c>
      <c r="B957" s="17" t="s">
        <v>697</v>
      </c>
      <c r="C957" s="20">
        <v>0</v>
      </c>
      <c r="D957" s="20">
        <v>0</v>
      </c>
      <c r="E957" s="20">
        <v>0</v>
      </c>
      <c r="F957" s="20">
        <v>0</v>
      </c>
      <c r="G957" s="20">
        <v>3445867</v>
      </c>
      <c r="H957" s="20">
        <v>1.0351681957186543</v>
      </c>
      <c r="I957" s="20">
        <v>0</v>
      </c>
      <c r="J957"/>
      <c r="K957"/>
      <c r="L957"/>
      <c r="M957"/>
      <c r="N957"/>
      <c r="O957"/>
      <c r="P957"/>
      <c r="Q957"/>
      <c r="R957"/>
      <c r="S957"/>
      <c r="T957"/>
      <c r="U957"/>
      <c r="V957"/>
      <c r="W957"/>
      <c r="X957"/>
      <c r="Y957"/>
      <c r="Z957"/>
      <c r="AA957"/>
      <c r="AB957"/>
      <c r="AC957"/>
      <c r="AD957"/>
      <c r="AE957"/>
      <c r="AF957"/>
      <c r="AG957"/>
      <c r="AH957"/>
      <c r="AI957"/>
    </row>
    <row r="958" spans="1:35" s="3" customFormat="1" ht="47.25" customHeight="1" x14ac:dyDescent="0.25">
      <c r="A958" s="18" t="s">
        <v>1097</v>
      </c>
      <c r="B958" s="17" t="s">
        <v>699</v>
      </c>
      <c r="C958" s="20">
        <v>0</v>
      </c>
      <c r="D958" s="20">
        <v>0</v>
      </c>
      <c r="E958" s="20">
        <v>0</v>
      </c>
      <c r="F958" s="20">
        <v>0</v>
      </c>
      <c r="G958" s="20">
        <v>3217986</v>
      </c>
      <c r="H958" s="20">
        <v>1.0351681957186543</v>
      </c>
      <c r="I958" s="20">
        <v>0</v>
      </c>
      <c r="J958"/>
      <c r="K958"/>
      <c r="L958"/>
      <c r="M958"/>
      <c r="N958"/>
      <c r="O958"/>
      <c r="P958"/>
      <c r="Q958"/>
      <c r="R958"/>
      <c r="S958"/>
      <c r="T958"/>
      <c r="U958"/>
      <c r="V958"/>
      <c r="W958"/>
      <c r="X958"/>
      <c r="Y958"/>
      <c r="Z958"/>
      <c r="AA958"/>
      <c r="AB958"/>
      <c r="AC958"/>
      <c r="AD958"/>
      <c r="AE958"/>
      <c r="AF958"/>
      <c r="AG958"/>
      <c r="AH958"/>
      <c r="AI958"/>
    </row>
    <row r="959" spans="1:35" s="3" customFormat="1" ht="31.5" customHeight="1" x14ac:dyDescent="0.25">
      <c r="A959" s="18" t="s">
        <v>1098</v>
      </c>
      <c r="B959" s="17" t="s">
        <v>701</v>
      </c>
      <c r="C959" s="20">
        <v>0</v>
      </c>
      <c r="D959" s="20">
        <v>0</v>
      </c>
      <c r="E959" s="20">
        <v>0</v>
      </c>
      <c r="F959" s="20">
        <v>0</v>
      </c>
      <c r="G959" s="20">
        <v>3545416</v>
      </c>
      <c r="H959" s="20">
        <v>1.0351681957186543</v>
      </c>
      <c r="I959" s="20">
        <v>0</v>
      </c>
      <c r="J959"/>
      <c r="K959"/>
      <c r="L959"/>
      <c r="M959"/>
      <c r="N959"/>
      <c r="O959"/>
      <c r="P959"/>
      <c r="Q959"/>
      <c r="R959"/>
      <c r="S959"/>
      <c r="T959"/>
      <c r="U959"/>
      <c r="V959"/>
      <c r="W959"/>
      <c r="X959"/>
      <c r="Y959"/>
      <c r="Z959"/>
      <c r="AA959"/>
      <c r="AB959"/>
      <c r="AC959"/>
      <c r="AD959"/>
      <c r="AE959"/>
      <c r="AF959"/>
      <c r="AG959"/>
      <c r="AH959"/>
      <c r="AI959"/>
    </row>
    <row r="960" spans="1:35" s="3" customFormat="1" ht="63" customHeight="1" x14ac:dyDescent="0.25">
      <c r="A960" s="18" t="s">
        <v>1099</v>
      </c>
      <c r="B960" s="17" t="s">
        <v>703</v>
      </c>
      <c r="C960" s="20">
        <v>0</v>
      </c>
      <c r="D960" s="20">
        <v>0</v>
      </c>
      <c r="E960" s="20">
        <v>0</v>
      </c>
      <c r="F960" s="20">
        <v>0</v>
      </c>
      <c r="G960" s="20" t="s">
        <v>15</v>
      </c>
      <c r="H960" s="20" t="s">
        <v>15</v>
      </c>
      <c r="I960" s="20">
        <v>0</v>
      </c>
      <c r="J960"/>
      <c r="K960"/>
      <c r="L960"/>
      <c r="M960"/>
      <c r="N960"/>
      <c r="O960"/>
      <c r="P960"/>
      <c r="Q960"/>
      <c r="R960"/>
      <c r="S960"/>
      <c r="T960"/>
      <c r="U960"/>
      <c r="V960"/>
      <c r="W960"/>
      <c r="X960"/>
      <c r="Y960"/>
      <c r="Z960"/>
      <c r="AA960"/>
      <c r="AB960"/>
      <c r="AC960"/>
      <c r="AD960"/>
      <c r="AE960"/>
      <c r="AF960"/>
      <c r="AG960"/>
      <c r="AH960"/>
      <c r="AI960"/>
    </row>
    <row r="961" spans="1:35" s="3" customFormat="1" ht="47.25" customHeight="1" x14ac:dyDescent="0.25">
      <c r="A961" s="18" t="s">
        <v>1100</v>
      </c>
      <c r="B961" s="17" t="s">
        <v>671</v>
      </c>
      <c r="C961" s="20">
        <v>0</v>
      </c>
      <c r="D961" s="20">
        <v>0</v>
      </c>
      <c r="E961" s="20">
        <v>0</v>
      </c>
      <c r="F961" s="20">
        <v>0</v>
      </c>
      <c r="G961" s="20">
        <v>1446623</v>
      </c>
      <c r="H961" s="20">
        <v>1.0351681957186543</v>
      </c>
      <c r="I961" s="20">
        <v>0</v>
      </c>
      <c r="J961"/>
      <c r="K961"/>
      <c r="L961"/>
      <c r="M961"/>
      <c r="N961"/>
      <c r="O961"/>
      <c r="P961"/>
      <c r="Q961"/>
      <c r="R961"/>
      <c r="S961"/>
      <c r="T961"/>
      <c r="U961"/>
      <c r="V961"/>
      <c r="W961"/>
      <c r="X961"/>
      <c r="Y961"/>
      <c r="Z961"/>
      <c r="AA961"/>
      <c r="AB961"/>
      <c r="AC961"/>
      <c r="AD961"/>
      <c r="AE961"/>
      <c r="AF961"/>
      <c r="AG961"/>
      <c r="AH961"/>
      <c r="AI961"/>
    </row>
    <row r="962" spans="1:35" s="3" customFormat="1" ht="63" customHeight="1" x14ac:dyDescent="0.25">
      <c r="A962" s="18" t="s">
        <v>1101</v>
      </c>
      <c r="B962" s="17" t="s">
        <v>673</v>
      </c>
      <c r="C962" s="20">
        <v>0</v>
      </c>
      <c r="D962" s="20">
        <v>0</v>
      </c>
      <c r="E962" s="20">
        <v>0</v>
      </c>
      <c r="F962" s="20">
        <v>0</v>
      </c>
      <c r="G962" s="20">
        <v>1593817</v>
      </c>
      <c r="H962" s="20">
        <v>1.0351681957186543</v>
      </c>
      <c r="I962" s="20">
        <v>0</v>
      </c>
      <c r="J962"/>
      <c r="K962"/>
      <c r="L962"/>
      <c r="M962"/>
      <c r="N962"/>
      <c r="O962"/>
      <c r="P962"/>
      <c r="Q962"/>
      <c r="R962"/>
      <c r="S962"/>
      <c r="T962"/>
      <c r="U962"/>
      <c r="V962"/>
      <c r="W962"/>
      <c r="X962"/>
      <c r="Y962"/>
      <c r="Z962"/>
      <c r="AA962"/>
      <c r="AB962"/>
      <c r="AC962"/>
      <c r="AD962"/>
      <c r="AE962"/>
      <c r="AF962"/>
      <c r="AG962"/>
      <c r="AH962"/>
      <c r="AI962"/>
    </row>
    <row r="963" spans="1:35" s="3" customFormat="1" ht="47.25" customHeight="1" x14ac:dyDescent="0.25">
      <c r="A963" s="18" t="s">
        <v>1102</v>
      </c>
      <c r="B963" s="17" t="s">
        <v>675</v>
      </c>
      <c r="C963" s="20">
        <v>0</v>
      </c>
      <c r="D963" s="20">
        <v>0</v>
      </c>
      <c r="E963" s="20">
        <v>0</v>
      </c>
      <c r="F963" s="20">
        <v>0</v>
      </c>
      <c r="G963" s="20">
        <v>2119699</v>
      </c>
      <c r="H963" s="20">
        <v>1.0351681957186543</v>
      </c>
      <c r="I963" s="20">
        <v>0</v>
      </c>
      <c r="J963"/>
      <c r="K963"/>
      <c r="L963"/>
      <c r="M963"/>
      <c r="N963"/>
      <c r="O963"/>
      <c r="P963"/>
      <c r="Q963"/>
      <c r="R963"/>
      <c r="S963"/>
      <c r="T963"/>
      <c r="U963"/>
      <c r="V963"/>
      <c r="W963"/>
      <c r="X963"/>
      <c r="Y963"/>
      <c r="Z963"/>
      <c r="AA963"/>
      <c r="AB963"/>
      <c r="AC963"/>
      <c r="AD963"/>
      <c r="AE963"/>
      <c r="AF963"/>
      <c r="AG963"/>
      <c r="AH963"/>
      <c r="AI963"/>
    </row>
    <row r="964" spans="1:35" s="3" customFormat="1" ht="47.25" customHeight="1" x14ac:dyDescent="0.25">
      <c r="A964" s="18" t="s">
        <v>1103</v>
      </c>
      <c r="B964" s="17" t="s">
        <v>677</v>
      </c>
      <c r="C964" s="20">
        <v>0</v>
      </c>
      <c r="D964" s="20">
        <v>0</v>
      </c>
      <c r="E964" s="20">
        <v>0</v>
      </c>
      <c r="F964" s="20">
        <v>0</v>
      </c>
      <c r="G964" s="20">
        <v>2335379</v>
      </c>
      <c r="H964" s="20">
        <v>1.0351681957186543</v>
      </c>
      <c r="I964" s="20">
        <v>0</v>
      </c>
      <c r="J964"/>
      <c r="K964"/>
      <c r="L964"/>
      <c r="M964"/>
      <c r="N964"/>
      <c r="O964"/>
      <c r="P964"/>
      <c r="Q964"/>
      <c r="R964"/>
      <c r="S964"/>
      <c r="T964"/>
      <c r="U964"/>
      <c r="V964"/>
      <c r="W964"/>
      <c r="X964"/>
      <c r="Y964"/>
      <c r="Z964"/>
      <c r="AA964"/>
      <c r="AB964"/>
      <c r="AC964"/>
      <c r="AD964"/>
      <c r="AE964"/>
      <c r="AF964"/>
      <c r="AG964"/>
      <c r="AH964"/>
      <c r="AI964"/>
    </row>
    <row r="965" spans="1:35" s="3" customFormat="1" ht="47.25" customHeight="1" x14ac:dyDescent="0.25">
      <c r="A965" s="18" t="s">
        <v>1104</v>
      </c>
      <c r="B965" s="17" t="s">
        <v>679</v>
      </c>
      <c r="C965" s="20">
        <v>0</v>
      </c>
      <c r="D965" s="20">
        <v>0</v>
      </c>
      <c r="E965" s="20">
        <v>0</v>
      </c>
      <c r="F965" s="20">
        <v>0</v>
      </c>
      <c r="G965" s="20">
        <v>2315300</v>
      </c>
      <c r="H965" s="20">
        <v>1.0351681957186543</v>
      </c>
      <c r="I965" s="20">
        <v>0</v>
      </c>
      <c r="J965"/>
      <c r="K965"/>
      <c r="L965"/>
      <c r="M965"/>
      <c r="N965"/>
      <c r="O965"/>
      <c r="P965"/>
      <c r="Q965"/>
      <c r="R965"/>
      <c r="S965"/>
      <c r="T965"/>
      <c r="U965"/>
      <c r="V965"/>
      <c r="W965"/>
      <c r="X965"/>
      <c r="Y965"/>
      <c r="Z965"/>
      <c r="AA965"/>
      <c r="AB965"/>
      <c r="AC965"/>
      <c r="AD965"/>
      <c r="AE965"/>
      <c r="AF965"/>
      <c r="AG965"/>
      <c r="AH965"/>
      <c r="AI965"/>
    </row>
    <row r="966" spans="1:35" s="3" customFormat="1" ht="15.75" customHeight="1" x14ac:dyDescent="0.25">
      <c r="A966" s="18" t="s">
        <v>1105</v>
      </c>
      <c r="B966" s="17" t="s">
        <v>681</v>
      </c>
      <c r="C966" s="20">
        <v>0</v>
      </c>
      <c r="D966" s="20">
        <v>0</v>
      </c>
      <c r="E966" s="20">
        <v>0</v>
      </c>
      <c r="F966" s="20">
        <v>0</v>
      </c>
      <c r="G966" s="20">
        <v>2550881</v>
      </c>
      <c r="H966" s="20">
        <v>1.0351681957186543</v>
      </c>
      <c r="I966" s="20">
        <v>0</v>
      </c>
      <c r="J966"/>
      <c r="K966"/>
      <c r="L966"/>
      <c r="M966"/>
      <c r="N966"/>
      <c r="O966"/>
      <c r="P966"/>
      <c r="Q966"/>
      <c r="R966"/>
      <c r="S966"/>
      <c r="T966"/>
      <c r="U966"/>
      <c r="V966"/>
      <c r="W966"/>
      <c r="X966"/>
      <c r="Y966"/>
      <c r="Z966"/>
      <c r="AA966"/>
      <c r="AB966"/>
      <c r="AC966"/>
      <c r="AD966"/>
      <c r="AE966"/>
      <c r="AF966"/>
      <c r="AG966"/>
      <c r="AH966"/>
      <c r="AI966"/>
    </row>
    <row r="967" spans="1:35" s="3" customFormat="1" ht="47.25" customHeight="1" x14ac:dyDescent="0.25">
      <c r="A967" s="18" t="s">
        <v>1106</v>
      </c>
      <c r="B967" s="17" t="s">
        <v>683</v>
      </c>
      <c r="C967" s="20">
        <v>0</v>
      </c>
      <c r="D967" s="20">
        <v>0</v>
      </c>
      <c r="E967" s="20">
        <v>0</v>
      </c>
      <c r="F967" s="20">
        <v>0</v>
      </c>
      <c r="G967" s="20">
        <v>3488811</v>
      </c>
      <c r="H967" s="20">
        <v>1.0351681957186543</v>
      </c>
      <c r="I967" s="20">
        <v>0</v>
      </c>
      <c r="J967"/>
      <c r="K967"/>
      <c r="L967"/>
      <c r="M967"/>
      <c r="N967"/>
      <c r="O967"/>
      <c r="P967"/>
      <c r="Q967"/>
      <c r="R967"/>
      <c r="S967"/>
      <c r="T967"/>
      <c r="U967"/>
      <c r="V967"/>
      <c r="W967"/>
      <c r="X967"/>
      <c r="Y967"/>
      <c r="Z967"/>
      <c r="AA967"/>
      <c r="AB967"/>
      <c r="AC967"/>
      <c r="AD967"/>
      <c r="AE967"/>
      <c r="AF967"/>
      <c r="AG967"/>
      <c r="AH967"/>
      <c r="AI967"/>
    </row>
    <row r="968" spans="1:35" s="3" customFormat="1" ht="47.25" customHeight="1" x14ac:dyDescent="0.25">
      <c r="A968" s="18" t="s">
        <v>1107</v>
      </c>
      <c r="B968" s="17" t="s">
        <v>685</v>
      </c>
      <c r="C968" s="20">
        <v>0</v>
      </c>
      <c r="D968" s="20">
        <v>0</v>
      </c>
      <c r="E968" s="20">
        <v>0</v>
      </c>
      <c r="F968" s="20">
        <v>0</v>
      </c>
      <c r="G968" s="20">
        <v>3843797</v>
      </c>
      <c r="H968" s="20">
        <v>1.0351681957186543</v>
      </c>
      <c r="I968" s="20">
        <v>0</v>
      </c>
      <c r="J968"/>
      <c r="K968"/>
      <c r="L968"/>
      <c r="M968"/>
      <c r="N968"/>
      <c r="O968"/>
      <c r="P968"/>
      <c r="Q968"/>
      <c r="R968"/>
      <c r="S968"/>
      <c r="T968"/>
      <c r="U968"/>
      <c r="V968"/>
      <c r="W968"/>
      <c r="X968"/>
      <c r="Y968"/>
      <c r="Z968"/>
      <c r="AA968"/>
      <c r="AB968"/>
      <c r="AC968"/>
      <c r="AD968"/>
      <c r="AE968"/>
      <c r="AF968"/>
      <c r="AG968"/>
      <c r="AH968"/>
      <c r="AI968"/>
    </row>
    <row r="969" spans="1:35" s="3" customFormat="1" ht="63" customHeight="1" x14ac:dyDescent="0.25">
      <c r="A969" s="18" t="s">
        <v>1108</v>
      </c>
      <c r="B969" s="17" t="s">
        <v>687</v>
      </c>
      <c r="C969" s="20">
        <v>0</v>
      </c>
      <c r="D969" s="20">
        <v>0</v>
      </c>
      <c r="E969" s="20">
        <v>0</v>
      </c>
      <c r="F969" s="20">
        <v>0</v>
      </c>
      <c r="G969" s="20">
        <v>2543188</v>
      </c>
      <c r="H969" s="20">
        <v>1.0351681957186543</v>
      </c>
      <c r="I969" s="20">
        <v>0</v>
      </c>
      <c r="J969"/>
      <c r="K969"/>
      <c r="L969"/>
      <c r="M969"/>
      <c r="N969"/>
      <c r="O969"/>
      <c r="P969"/>
      <c r="Q969"/>
      <c r="R969"/>
      <c r="S969"/>
      <c r="T969"/>
      <c r="U969"/>
      <c r="V969"/>
      <c r="W969"/>
      <c r="X969"/>
      <c r="Y969"/>
      <c r="Z969"/>
      <c r="AA969"/>
      <c r="AB969"/>
      <c r="AC969"/>
      <c r="AD969"/>
      <c r="AE969"/>
      <c r="AF969"/>
      <c r="AG969"/>
      <c r="AH969"/>
      <c r="AI969"/>
    </row>
    <row r="970" spans="1:35" s="3" customFormat="1" ht="47.25" customHeight="1" x14ac:dyDescent="0.25">
      <c r="A970" s="18" t="s">
        <v>1109</v>
      </c>
      <c r="B970" s="17" t="s">
        <v>689</v>
      </c>
      <c r="C970" s="20">
        <v>0</v>
      </c>
      <c r="D970" s="20">
        <v>0</v>
      </c>
      <c r="E970" s="20">
        <v>0</v>
      </c>
      <c r="F970" s="20">
        <v>0</v>
      </c>
      <c r="G970" s="20">
        <v>2801957</v>
      </c>
      <c r="H970" s="20">
        <v>1.0351681957186543</v>
      </c>
      <c r="I970" s="20">
        <v>0</v>
      </c>
      <c r="J970"/>
      <c r="K970"/>
      <c r="L970"/>
      <c r="M970"/>
      <c r="N970"/>
      <c r="O970"/>
      <c r="P970"/>
      <c r="Q970"/>
      <c r="R970"/>
      <c r="S970"/>
      <c r="T970"/>
      <c r="U970"/>
      <c r="V970"/>
      <c r="W970"/>
      <c r="X970"/>
      <c r="Y970"/>
      <c r="Z970"/>
      <c r="AA970"/>
      <c r="AB970"/>
      <c r="AC970"/>
      <c r="AD970"/>
      <c r="AE970"/>
      <c r="AF970"/>
      <c r="AG970"/>
      <c r="AH970"/>
      <c r="AI970"/>
    </row>
    <row r="971" spans="1:35" s="3" customFormat="1" ht="47.25" customHeight="1" x14ac:dyDescent="0.25">
      <c r="A971" s="18" t="s">
        <v>1110</v>
      </c>
      <c r="B971" s="17" t="s">
        <v>691</v>
      </c>
      <c r="C971" s="20">
        <v>0</v>
      </c>
      <c r="D971" s="20">
        <v>0</v>
      </c>
      <c r="E971" s="20">
        <v>0</v>
      </c>
      <c r="F971" s="20">
        <v>0</v>
      </c>
      <c r="G971" s="20">
        <v>2748125</v>
      </c>
      <c r="H971" s="20">
        <v>1.0351681957186543</v>
      </c>
      <c r="I971" s="20">
        <v>0</v>
      </c>
      <c r="J971"/>
      <c r="K971"/>
      <c r="L971"/>
      <c r="M971"/>
      <c r="N971"/>
      <c r="O971"/>
      <c r="P971"/>
      <c r="Q971"/>
      <c r="R971"/>
      <c r="S971"/>
      <c r="T971"/>
      <c r="U971"/>
      <c r="V971"/>
      <c r="W971"/>
      <c r="X971"/>
      <c r="Y971"/>
      <c r="Z971"/>
      <c r="AA971"/>
      <c r="AB971"/>
      <c r="AC971"/>
      <c r="AD971"/>
      <c r="AE971"/>
      <c r="AF971"/>
      <c r="AG971"/>
      <c r="AH971"/>
      <c r="AI971"/>
    </row>
    <row r="972" spans="1:35" s="3" customFormat="1" ht="31.5" customHeight="1" x14ac:dyDescent="0.25">
      <c r="A972" s="18" t="s">
        <v>1111</v>
      </c>
      <c r="B972" s="17" t="s">
        <v>693</v>
      </c>
      <c r="C972" s="20">
        <v>0</v>
      </c>
      <c r="D972" s="20">
        <v>0</v>
      </c>
      <c r="E972" s="20">
        <v>0</v>
      </c>
      <c r="F972" s="20">
        <v>0</v>
      </c>
      <c r="G972" s="20">
        <v>3027747</v>
      </c>
      <c r="H972" s="20">
        <v>1.0351681957186543</v>
      </c>
      <c r="I972" s="20">
        <v>0</v>
      </c>
      <c r="J972"/>
      <c r="K972"/>
      <c r="L972"/>
      <c r="M972"/>
      <c r="N972"/>
      <c r="O972"/>
      <c r="P972"/>
      <c r="Q972"/>
      <c r="R972"/>
      <c r="S972"/>
      <c r="T972"/>
      <c r="U972"/>
      <c r="V972"/>
      <c r="W972"/>
      <c r="X972"/>
      <c r="Y972"/>
      <c r="Z972"/>
      <c r="AA972"/>
      <c r="AB972"/>
      <c r="AC972"/>
      <c r="AD972"/>
      <c r="AE972"/>
      <c r="AF972"/>
      <c r="AG972"/>
      <c r="AH972"/>
      <c r="AI972"/>
    </row>
    <row r="973" spans="1:35" s="3" customFormat="1" ht="63" customHeight="1" x14ac:dyDescent="0.25">
      <c r="A973" s="18" t="s">
        <v>1112</v>
      </c>
      <c r="B973" s="17" t="s">
        <v>695</v>
      </c>
      <c r="C973" s="20">
        <v>0</v>
      </c>
      <c r="D973" s="20">
        <v>0</v>
      </c>
      <c r="E973" s="20">
        <v>0</v>
      </c>
      <c r="F973" s="20">
        <v>0</v>
      </c>
      <c r="G973" s="20">
        <v>4122758</v>
      </c>
      <c r="H973" s="20">
        <v>1.0351681957186543</v>
      </c>
      <c r="I973" s="20">
        <v>0</v>
      </c>
      <c r="J973"/>
      <c r="K973"/>
      <c r="L973"/>
      <c r="M973"/>
      <c r="N973"/>
      <c r="O973"/>
      <c r="P973"/>
      <c r="Q973"/>
      <c r="R973"/>
      <c r="S973"/>
      <c r="T973"/>
      <c r="U973"/>
      <c r="V973"/>
      <c r="W973"/>
      <c r="X973"/>
      <c r="Y973"/>
      <c r="Z973"/>
      <c r="AA973"/>
      <c r="AB973"/>
      <c r="AC973"/>
      <c r="AD973"/>
      <c r="AE973"/>
      <c r="AF973"/>
      <c r="AG973"/>
      <c r="AH973"/>
      <c r="AI973"/>
    </row>
    <row r="974" spans="1:35" s="3" customFormat="1" ht="47.25" customHeight="1" x14ac:dyDescent="0.25">
      <c r="A974" s="18" t="s">
        <v>1113</v>
      </c>
      <c r="B974" s="17" t="s">
        <v>697</v>
      </c>
      <c r="C974" s="20">
        <v>0</v>
      </c>
      <c r="D974" s="20">
        <v>0</v>
      </c>
      <c r="E974" s="20">
        <v>0</v>
      </c>
      <c r="F974" s="20">
        <v>0</v>
      </c>
      <c r="G974" s="20">
        <v>4542248</v>
      </c>
      <c r="H974" s="20">
        <v>1.0351681957186543</v>
      </c>
      <c r="I974" s="20">
        <v>0</v>
      </c>
      <c r="J974"/>
      <c r="K974"/>
      <c r="L974"/>
      <c r="M974"/>
      <c r="N974"/>
      <c r="O974"/>
      <c r="P974"/>
      <c r="Q974"/>
      <c r="R974"/>
      <c r="S974"/>
      <c r="T974"/>
      <c r="U974"/>
      <c r="V974"/>
      <c r="W974"/>
      <c r="X974"/>
      <c r="Y974"/>
      <c r="Z974"/>
      <c r="AA974"/>
      <c r="AB974"/>
      <c r="AC974"/>
      <c r="AD974"/>
      <c r="AE974"/>
      <c r="AF974"/>
      <c r="AG974"/>
      <c r="AH974"/>
      <c r="AI974"/>
    </row>
    <row r="975" spans="1:35" s="3" customFormat="1" ht="63" customHeight="1" x14ac:dyDescent="0.25">
      <c r="A975" s="18" t="s">
        <v>1114</v>
      </c>
      <c r="B975" s="17" t="s">
        <v>699</v>
      </c>
      <c r="C975" s="20">
        <v>0</v>
      </c>
      <c r="D975" s="20">
        <v>0</v>
      </c>
      <c r="E975" s="20">
        <v>0</v>
      </c>
      <c r="F975" s="20">
        <v>0</v>
      </c>
      <c r="G975" s="20">
        <v>4332480</v>
      </c>
      <c r="H975" s="20">
        <v>1.0351681957186543</v>
      </c>
      <c r="I975" s="20">
        <v>0</v>
      </c>
      <c r="J975"/>
      <c r="K975"/>
      <c r="L975"/>
      <c r="M975"/>
      <c r="N975"/>
      <c r="O975"/>
      <c r="P975"/>
      <c r="Q975"/>
      <c r="R975"/>
      <c r="S975"/>
      <c r="T975"/>
      <c r="U975"/>
      <c r="V975"/>
      <c r="W975"/>
      <c r="X975"/>
      <c r="Y975"/>
      <c r="Z975"/>
      <c r="AA975"/>
      <c r="AB975"/>
      <c r="AC975"/>
      <c r="AD975"/>
      <c r="AE975"/>
      <c r="AF975"/>
      <c r="AG975"/>
      <c r="AH975"/>
      <c r="AI975"/>
    </row>
    <row r="976" spans="1:35" s="3" customFormat="1" ht="47.25" customHeight="1" x14ac:dyDescent="0.25">
      <c r="A976" s="18" t="s">
        <v>1115</v>
      </c>
      <c r="B976" s="17" t="s">
        <v>701</v>
      </c>
      <c r="C976" s="20">
        <v>0</v>
      </c>
      <c r="D976" s="20">
        <v>0</v>
      </c>
      <c r="E976" s="20">
        <v>0</v>
      </c>
      <c r="F976" s="20">
        <v>0</v>
      </c>
      <c r="G976" s="20">
        <v>4773309</v>
      </c>
      <c r="H976" s="20">
        <v>1.0351681957186543</v>
      </c>
      <c r="I976" s="20">
        <v>0</v>
      </c>
      <c r="J976"/>
      <c r="K976"/>
      <c r="L976"/>
      <c r="M976"/>
      <c r="N976"/>
      <c r="O976"/>
      <c r="P976"/>
      <c r="Q976"/>
      <c r="R976"/>
      <c r="S976"/>
      <c r="T976"/>
      <c r="U976"/>
      <c r="V976"/>
      <c r="W976"/>
      <c r="X976"/>
      <c r="Y976"/>
      <c r="Z976"/>
      <c r="AA976"/>
      <c r="AB976"/>
      <c r="AC976"/>
      <c r="AD976"/>
      <c r="AE976"/>
      <c r="AF976"/>
      <c r="AG976"/>
      <c r="AH976"/>
      <c r="AI976"/>
    </row>
    <row r="977" spans="1:35" s="3" customFormat="1" ht="47.25" customHeight="1" x14ac:dyDescent="0.25">
      <c r="A977" s="18" t="s">
        <v>1116</v>
      </c>
      <c r="B977" s="17" t="s">
        <v>96</v>
      </c>
      <c r="C977" s="20">
        <v>0</v>
      </c>
      <c r="D977" s="20">
        <v>9</v>
      </c>
      <c r="E977" s="20">
        <v>12</v>
      </c>
      <c r="F977" s="20">
        <v>7</v>
      </c>
      <c r="G977" s="20" t="s">
        <v>15</v>
      </c>
      <c r="H977" s="20" t="s">
        <v>15</v>
      </c>
      <c r="I977" s="20">
        <v>1024.7140655021835</v>
      </c>
      <c r="J977"/>
      <c r="K977"/>
      <c r="L977"/>
      <c r="M977"/>
      <c r="N977"/>
      <c r="O977"/>
      <c r="P977"/>
      <c r="Q977"/>
      <c r="R977"/>
      <c r="S977"/>
      <c r="T977"/>
      <c r="U977"/>
      <c r="V977"/>
      <c r="W977"/>
      <c r="X977"/>
      <c r="Y977"/>
      <c r="Z977"/>
      <c r="AA977"/>
      <c r="AB977"/>
      <c r="AC977"/>
      <c r="AD977"/>
      <c r="AE977"/>
      <c r="AF977"/>
      <c r="AG977"/>
      <c r="AH977"/>
      <c r="AI977"/>
    </row>
    <row r="978" spans="1:35" s="3" customFormat="1" ht="47.25" customHeight="1" x14ac:dyDescent="0.25">
      <c r="A978" s="18" t="s">
        <v>1117</v>
      </c>
      <c r="B978" s="17" t="s">
        <v>757</v>
      </c>
      <c r="C978" s="20">
        <v>0</v>
      </c>
      <c r="D978" s="20">
        <v>7</v>
      </c>
      <c r="E978" s="20">
        <v>6</v>
      </c>
      <c r="F978" s="20">
        <v>4.333333333333333</v>
      </c>
      <c r="G978" s="20" t="s">
        <v>15</v>
      </c>
      <c r="H978" s="20" t="s">
        <v>15</v>
      </c>
      <c r="I978" s="20">
        <v>599.75710625909755</v>
      </c>
      <c r="J978"/>
      <c r="K978"/>
      <c r="L978"/>
      <c r="M978"/>
      <c r="N978"/>
      <c r="O978"/>
      <c r="P978"/>
      <c r="Q978"/>
      <c r="R978"/>
      <c r="S978"/>
      <c r="T978"/>
      <c r="U978"/>
      <c r="V978"/>
      <c r="W978"/>
      <c r="X978"/>
      <c r="Y978"/>
      <c r="Z978"/>
      <c r="AA978"/>
      <c r="AB978"/>
      <c r="AC978"/>
      <c r="AD978"/>
      <c r="AE978"/>
      <c r="AF978"/>
      <c r="AG978"/>
      <c r="AH978"/>
      <c r="AI978"/>
    </row>
    <row r="979" spans="1:35" s="3" customFormat="1" ht="63" customHeight="1" x14ac:dyDescent="0.25">
      <c r="A979" s="18" t="s">
        <v>1118</v>
      </c>
      <c r="B979" s="17" t="s">
        <v>21</v>
      </c>
      <c r="C979" s="20">
        <v>0</v>
      </c>
      <c r="D979" s="20">
        <v>3</v>
      </c>
      <c r="E979" s="20">
        <v>1</v>
      </c>
      <c r="F979" s="20">
        <v>1.3333333333333333</v>
      </c>
      <c r="G979" s="20" t="s">
        <v>15</v>
      </c>
      <c r="H979" s="20" t="s">
        <v>15</v>
      </c>
      <c r="I979" s="20">
        <v>202.85846870451238</v>
      </c>
      <c r="J979"/>
      <c r="K979"/>
      <c r="L979"/>
      <c r="M979"/>
      <c r="N979"/>
      <c r="O979"/>
      <c r="P979"/>
      <c r="Q979"/>
      <c r="R979"/>
      <c r="S979"/>
      <c r="T979"/>
      <c r="U979"/>
      <c r="V979"/>
      <c r="W979"/>
      <c r="X979"/>
      <c r="Y979"/>
      <c r="Z979"/>
      <c r="AA979"/>
      <c r="AB979"/>
      <c r="AC979"/>
      <c r="AD979"/>
      <c r="AE979"/>
      <c r="AF979"/>
      <c r="AG979"/>
      <c r="AH979"/>
      <c r="AI979"/>
    </row>
    <row r="980" spans="1:35" s="3" customFormat="1" ht="15.75" customHeight="1" x14ac:dyDescent="0.25">
      <c r="A980" s="18" t="s">
        <v>1119</v>
      </c>
      <c r="B980" s="17" t="s">
        <v>760</v>
      </c>
      <c r="C980" s="20">
        <v>0</v>
      </c>
      <c r="D980" s="20">
        <v>3</v>
      </c>
      <c r="E980" s="20">
        <v>1</v>
      </c>
      <c r="F980" s="20">
        <v>1.3333333333333333</v>
      </c>
      <c r="G980" s="20">
        <v>145778</v>
      </c>
      <c r="H980" s="20">
        <v>1.0436681222707425</v>
      </c>
      <c r="I980" s="20">
        <v>202.85846870451238</v>
      </c>
      <c r="J980"/>
      <c r="K980"/>
      <c r="L980"/>
      <c r="M980"/>
      <c r="N980"/>
      <c r="O980"/>
      <c r="P980"/>
      <c r="Q980"/>
      <c r="R980"/>
      <c r="S980"/>
      <c r="T980"/>
      <c r="U980"/>
      <c r="V980"/>
      <c r="W980"/>
      <c r="X980"/>
      <c r="Y980"/>
      <c r="Z980"/>
      <c r="AA980"/>
      <c r="AB980"/>
      <c r="AC980"/>
      <c r="AD980"/>
      <c r="AE980"/>
      <c r="AF980"/>
      <c r="AG980"/>
      <c r="AH980"/>
      <c r="AI980"/>
    </row>
    <row r="981" spans="1:35" s="3" customFormat="1" ht="15.75" customHeight="1" x14ac:dyDescent="0.25">
      <c r="A981" s="18" t="s">
        <v>1120</v>
      </c>
      <c r="B981" s="17" t="s">
        <v>762</v>
      </c>
      <c r="C981" s="20">
        <v>0</v>
      </c>
      <c r="D981" s="20">
        <v>0</v>
      </c>
      <c r="E981" s="20">
        <v>0</v>
      </c>
      <c r="F981" s="20">
        <v>0</v>
      </c>
      <c r="G981" s="20">
        <v>761877</v>
      </c>
      <c r="H981" s="20">
        <v>1.0436681222707425</v>
      </c>
      <c r="I981" s="20">
        <v>0</v>
      </c>
      <c r="J981"/>
      <c r="K981"/>
      <c r="L981"/>
      <c r="M981"/>
      <c r="N981"/>
      <c r="O981"/>
      <c r="P981"/>
      <c r="Q981"/>
      <c r="R981"/>
      <c r="S981"/>
      <c r="T981"/>
      <c r="U981"/>
      <c r="V981"/>
      <c r="W981"/>
      <c r="X981"/>
      <c r="Y981"/>
      <c r="Z981"/>
      <c r="AA981"/>
      <c r="AB981"/>
      <c r="AC981"/>
      <c r="AD981"/>
      <c r="AE981"/>
      <c r="AF981"/>
      <c r="AG981"/>
      <c r="AH981"/>
      <c r="AI981"/>
    </row>
    <row r="982" spans="1:35" s="3" customFormat="1" ht="47.25" customHeight="1" x14ac:dyDescent="0.25">
      <c r="A982" s="18" t="s">
        <v>1121</v>
      </c>
      <c r="B982" s="17" t="s">
        <v>764</v>
      </c>
      <c r="C982" s="20">
        <v>0</v>
      </c>
      <c r="D982" s="20">
        <v>0</v>
      </c>
      <c r="E982" s="20">
        <v>0</v>
      </c>
      <c r="F982" s="20">
        <v>0</v>
      </c>
      <c r="G982" s="20">
        <v>1926190</v>
      </c>
      <c r="H982" s="20">
        <v>1.0436681222707425</v>
      </c>
      <c r="I982" s="20">
        <v>0</v>
      </c>
      <c r="J982"/>
      <c r="K982"/>
      <c r="L982"/>
      <c r="M982"/>
      <c r="N982"/>
      <c r="O982"/>
      <c r="P982"/>
      <c r="Q982"/>
      <c r="R982"/>
      <c r="S982"/>
      <c r="T982"/>
      <c r="U982"/>
      <c r="V982"/>
      <c r="W982"/>
      <c r="X982"/>
      <c r="Y982"/>
      <c r="Z982"/>
      <c r="AA982"/>
      <c r="AB982"/>
      <c r="AC982"/>
      <c r="AD982"/>
      <c r="AE982"/>
      <c r="AF982"/>
      <c r="AG982"/>
      <c r="AH982"/>
      <c r="AI982"/>
    </row>
    <row r="983" spans="1:35" s="3" customFormat="1" ht="47.25" customHeight="1" x14ac:dyDescent="0.25">
      <c r="A983" s="18" t="s">
        <v>1122</v>
      </c>
      <c r="B983" s="17" t="s">
        <v>766</v>
      </c>
      <c r="C983" s="20">
        <v>0</v>
      </c>
      <c r="D983" s="20">
        <v>0</v>
      </c>
      <c r="E983" s="20">
        <v>0</v>
      </c>
      <c r="F983" s="20">
        <v>0</v>
      </c>
      <c r="G983" s="20">
        <v>107285</v>
      </c>
      <c r="H983" s="20">
        <v>1.0436681222707425</v>
      </c>
      <c r="I983" s="20">
        <v>0</v>
      </c>
      <c r="J983"/>
      <c r="K983"/>
      <c r="L983"/>
      <c r="M983"/>
      <c r="N983"/>
      <c r="O983"/>
      <c r="P983"/>
      <c r="Q983"/>
      <c r="R983"/>
      <c r="S983"/>
      <c r="T983"/>
      <c r="U983"/>
      <c r="V983"/>
      <c r="W983"/>
      <c r="X983"/>
      <c r="Y983"/>
      <c r="Z983"/>
      <c r="AA983"/>
      <c r="AB983"/>
      <c r="AC983"/>
      <c r="AD983"/>
      <c r="AE983"/>
      <c r="AF983"/>
      <c r="AG983"/>
      <c r="AH983"/>
      <c r="AI983"/>
    </row>
    <row r="984" spans="1:35" s="3" customFormat="1" ht="15.75" customHeight="1" x14ac:dyDescent="0.25">
      <c r="A984" s="18" t="s">
        <v>1123</v>
      </c>
      <c r="B984" s="17" t="s">
        <v>768</v>
      </c>
      <c r="C984" s="20">
        <v>0</v>
      </c>
      <c r="D984" s="20">
        <v>0</v>
      </c>
      <c r="E984" s="20">
        <v>0</v>
      </c>
      <c r="F984" s="20">
        <v>0</v>
      </c>
      <c r="G984" s="20">
        <v>2236930</v>
      </c>
      <c r="H984" s="20">
        <v>1.0436681222707425</v>
      </c>
      <c r="I984" s="20">
        <v>0</v>
      </c>
      <c r="J984"/>
      <c r="K984"/>
      <c r="L984"/>
      <c r="M984"/>
      <c r="N984"/>
      <c r="O984"/>
      <c r="P984"/>
      <c r="Q984"/>
      <c r="R984"/>
      <c r="S984"/>
      <c r="T984"/>
      <c r="U984"/>
      <c r="V984"/>
      <c r="W984"/>
      <c r="X984"/>
      <c r="Y984"/>
      <c r="Z984"/>
      <c r="AA984"/>
      <c r="AB984"/>
      <c r="AC984"/>
      <c r="AD984"/>
      <c r="AE984"/>
      <c r="AF984"/>
      <c r="AG984"/>
      <c r="AH984"/>
      <c r="AI984"/>
    </row>
    <row r="985" spans="1:35" s="3" customFormat="1" ht="47.25" customHeight="1" x14ac:dyDescent="0.25">
      <c r="A985" s="18" t="s">
        <v>1124</v>
      </c>
      <c r="B985" s="17" t="s">
        <v>47</v>
      </c>
      <c r="C985" s="20">
        <v>0</v>
      </c>
      <c r="D985" s="20">
        <v>4</v>
      </c>
      <c r="E985" s="20">
        <v>5</v>
      </c>
      <c r="F985" s="20">
        <v>3</v>
      </c>
      <c r="G985" s="20" t="s">
        <v>15</v>
      </c>
      <c r="H985" s="20" t="s">
        <v>15</v>
      </c>
      <c r="I985" s="20">
        <v>396.89863755458515</v>
      </c>
      <c r="J985"/>
      <c r="K985"/>
      <c r="L985"/>
      <c r="M985"/>
      <c r="N985"/>
      <c r="O985"/>
      <c r="P985"/>
      <c r="Q985"/>
      <c r="R985"/>
      <c r="S985"/>
      <c r="T985"/>
      <c r="U985"/>
      <c r="V985"/>
      <c r="W985"/>
      <c r="X985"/>
      <c r="Y985"/>
      <c r="Z985"/>
      <c r="AA985"/>
      <c r="AB985"/>
      <c r="AC985"/>
      <c r="AD985"/>
      <c r="AE985"/>
      <c r="AF985"/>
      <c r="AG985"/>
      <c r="AH985"/>
      <c r="AI985"/>
    </row>
    <row r="986" spans="1:35" s="3" customFormat="1" ht="63" customHeight="1" x14ac:dyDescent="0.25">
      <c r="A986" s="18" t="s">
        <v>1125</v>
      </c>
      <c r="B986" s="17" t="s">
        <v>760</v>
      </c>
      <c r="C986" s="20">
        <v>0</v>
      </c>
      <c r="D986" s="20">
        <v>4</v>
      </c>
      <c r="E986" s="20">
        <v>5</v>
      </c>
      <c r="F986" s="20">
        <v>3</v>
      </c>
      <c r="G986" s="20">
        <v>126764</v>
      </c>
      <c r="H986" s="20">
        <v>1.0436681222707425</v>
      </c>
      <c r="I986" s="20">
        <v>396.89863755458515</v>
      </c>
      <c r="J986"/>
      <c r="K986"/>
      <c r="L986"/>
      <c r="M986"/>
      <c r="N986"/>
      <c r="O986"/>
      <c r="P986"/>
      <c r="Q986"/>
      <c r="R986"/>
      <c r="S986"/>
      <c r="T986"/>
      <c r="U986"/>
      <c r="V986"/>
      <c r="W986"/>
      <c r="X986"/>
      <c r="Y986"/>
      <c r="Z986"/>
      <c r="AA986"/>
      <c r="AB986"/>
      <c r="AC986"/>
      <c r="AD986"/>
      <c r="AE986"/>
      <c r="AF986"/>
      <c r="AG986"/>
      <c r="AH986"/>
      <c r="AI986"/>
    </row>
    <row r="987" spans="1:35" s="3" customFormat="1" ht="47.25" customHeight="1" x14ac:dyDescent="0.25">
      <c r="A987" s="18" t="s">
        <v>1126</v>
      </c>
      <c r="B987" s="17" t="s">
        <v>762</v>
      </c>
      <c r="C987" s="20">
        <v>0</v>
      </c>
      <c r="D987" s="20">
        <v>0</v>
      </c>
      <c r="E987" s="20">
        <v>0</v>
      </c>
      <c r="F987" s="20">
        <v>0</v>
      </c>
      <c r="G987" s="20">
        <v>662502</v>
      </c>
      <c r="H987" s="20">
        <v>1.0436681222707425</v>
      </c>
      <c r="I987" s="20">
        <v>0</v>
      </c>
      <c r="J987"/>
      <c r="K987"/>
      <c r="L987"/>
      <c r="M987"/>
      <c r="N987"/>
      <c r="O987"/>
      <c r="P987"/>
      <c r="Q987"/>
      <c r="R987"/>
      <c r="S987"/>
      <c r="T987"/>
      <c r="U987"/>
      <c r="V987"/>
      <c r="W987"/>
      <c r="X987"/>
      <c r="Y987"/>
      <c r="Z987"/>
      <c r="AA987"/>
      <c r="AB987"/>
      <c r="AC987"/>
      <c r="AD987"/>
      <c r="AE987"/>
      <c r="AF987"/>
      <c r="AG987"/>
      <c r="AH987"/>
      <c r="AI987"/>
    </row>
    <row r="988" spans="1:35" s="3" customFormat="1" ht="63" customHeight="1" x14ac:dyDescent="0.25">
      <c r="A988" s="18" t="s">
        <v>1127</v>
      </c>
      <c r="B988" s="17" t="s">
        <v>764</v>
      </c>
      <c r="C988" s="20">
        <v>0</v>
      </c>
      <c r="D988" s="20">
        <v>0</v>
      </c>
      <c r="E988" s="20">
        <v>0</v>
      </c>
      <c r="F988" s="20">
        <v>0</v>
      </c>
      <c r="G988" s="20">
        <v>7674948</v>
      </c>
      <c r="H988" s="20">
        <v>1.0436681222707425</v>
      </c>
      <c r="I988" s="20">
        <v>0</v>
      </c>
      <c r="J988"/>
      <c r="K988"/>
      <c r="L988"/>
      <c r="M988"/>
      <c r="N988"/>
      <c r="O988"/>
      <c r="P988"/>
      <c r="Q988"/>
      <c r="R988"/>
      <c r="S988"/>
      <c r="T988"/>
      <c r="U988"/>
      <c r="V988"/>
      <c r="W988"/>
      <c r="X988"/>
      <c r="Y988"/>
      <c r="Z988"/>
      <c r="AA988"/>
      <c r="AB988"/>
      <c r="AC988"/>
      <c r="AD988"/>
      <c r="AE988"/>
      <c r="AF988"/>
      <c r="AG988"/>
      <c r="AH988"/>
      <c r="AI988"/>
    </row>
    <row r="989" spans="1:35" s="3" customFormat="1" ht="47.25" customHeight="1" x14ac:dyDescent="0.25">
      <c r="A989" s="18" t="s">
        <v>1128</v>
      </c>
      <c r="B989" s="17" t="s">
        <v>766</v>
      </c>
      <c r="C989" s="20">
        <v>0</v>
      </c>
      <c r="D989" s="20">
        <v>0</v>
      </c>
      <c r="E989" s="20">
        <v>0</v>
      </c>
      <c r="F989" s="20">
        <v>0</v>
      </c>
      <c r="G989" s="20">
        <v>93291</v>
      </c>
      <c r="H989" s="20">
        <v>1.0436681222707425</v>
      </c>
      <c r="I989" s="20">
        <v>0</v>
      </c>
      <c r="J989"/>
      <c r="K989"/>
      <c r="L989"/>
      <c r="M989"/>
      <c r="N989"/>
      <c r="O989"/>
      <c r="P989"/>
      <c r="Q989"/>
      <c r="R989"/>
      <c r="S989"/>
      <c r="T989"/>
      <c r="U989"/>
      <c r="V989"/>
      <c r="W989"/>
      <c r="X989"/>
      <c r="Y989"/>
      <c r="Z989"/>
      <c r="AA989"/>
      <c r="AB989"/>
      <c r="AC989"/>
      <c r="AD989"/>
      <c r="AE989"/>
      <c r="AF989"/>
      <c r="AG989"/>
      <c r="AH989"/>
      <c r="AI989"/>
    </row>
    <row r="990" spans="1:35" s="3" customFormat="1" ht="63" customHeight="1" x14ac:dyDescent="0.25">
      <c r="A990" s="18" t="s">
        <v>1129</v>
      </c>
      <c r="B990" s="17" t="s">
        <v>768</v>
      </c>
      <c r="C990" s="20">
        <v>0</v>
      </c>
      <c r="D990" s="20">
        <v>0</v>
      </c>
      <c r="E990" s="20">
        <v>0</v>
      </c>
      <c r="F990" s="20">
        <v>0</v>
      </c>
      <c r="G990" s="20">
        <v>1945156</v>
      </c>
      <c r="H990" s="20">
        <v>1.0436681222707425</v>
      </c>
      <c r="I990" s="20">
        <v>0</v>
      </c>
      <c r="J990"/>
      <c r="K990"/>
      <c r="L990"/>
      <c r="M990"/>
      <c r="N990"/>
      <c r="O990"/>
      <c r="P990"/>
      <c r="Q990"/>
      <c r="R990"/>
      <c r="S990"/>
      <c r="T990"/>
      <c r="U990"/>
      <c r="V990"/>
      <c r="W990"/>
      <c r="X990"/>
      <c r="Y990"/>
      <c r="Z990"/>
      <c r="AA990"/>
      <c r="AB990"/>
      <c r="AC990"/>
      <c r="AD990"/>
      <c r="AE990"/>
      <c r="AF990"/>
      <c r="AG990"/>
      <c r="AH990"/>
      <c r="AI990"/>
    </row>
    <row r="991" spans="1:35" s="3" customFormat="1" ht="47.25" customHeight="1" x14ac:dyDescent="0.25">
      <c r="A991" s="18" t="s">
        <v>1130</v>
      </c>
      <c r="B991" s="17" t="s">
        <v>776</v>
      </c>
      <c r="C991" s="20">
        <v>0</v>
      </c>
      <c r="D991" s="20">
        <v>2</v>
      </c>
      <c r="E991" s="20">
        <v>6</v>
      </c>
      <c r="F991" s="20">
        <v>2.6666666666666665</v>
      </c>
      <c r="G991" s="20" t="s">
        <v>15</v>
      </c>
      <c r="H991" s="20" t="s">
        <v>15</v>
      </c>
      <c r="I991" s="20">
        <v>424.95695924308592</v>
      </c>
      <c r="J991"/>
      <c r="K991"/>
      <c r="L991"/>
      <c r="M991"/>
      <c r="N991"/>
      <c r="O991"/>
      <c r="P991"/>
      <c r="Q991"/>
      <c r="R991"/>
      <c r="S991"/>
      <c r="T991"/>
      <c r="U991"/>
      <c r="V991"/>
      <c r="W991"/>
      <c r="X991"/>
      <c r="Y991"/>
      <c r="Z991"/>
      <c r="AA991"/>
      <c r="AB991"/>
      <c r="AC991"/>
      <c r="AD991"/>
      <c r="AE991"/>
      <c r="AF991"/>
      <c r="AG991"/>
      <c r="AH991"/>
      <c r="AI991"/>
    </row>
    <row r="992" spans="1:35" s="3" customFormat="1" ht="63" customHeight="1" x14ac:dyDescent="0.25">
      <c r="A992" s="18" t="s">
        <v>1131</v>
      </c>
      <c r="B992" s="17" t="s">
        <v>21</v>
      </c>
      <c r="C992" s="20">
        <v>0</v>
      </c>
      <c r="D992" s="20">
        <v>2</v>
      </c>
      <c r="E992" s="20">
        <v>5</v>
      </c>
      <c r="F992" s="20">
        <v>2.3333333333333335</v>
      </c>
      <c r="G992" s="20" t="s">
        <v>15</v>
      </c>
      <c r="H992" s="20" t="s">
        <v>15</v>
      </c>
      <c r="I992" s="20">
        <v>376.37003347889379</v>
      </c>
      <c r="J992"/>
      <c r="K992"/>
      <c r="L992"/>
      <c r="M992"/>
      <c r="N992"/>
      <c r="O992"/>
      <c r="P992"/>
      <c r="Q992"/>
      <c r="R992"/>
      <c r="S992"/>
      <c r="T992"/>
      <c r="U992"/>
      <c r="V992"/>
      <c r="W992"/>
      <c r="X992"/>
      <c r="Y992"/>
      <c r="Z992"/>
      <c r="AA992"/>
      <c r="AB992"/>
      <c r="AC992"/>
      <c r="AD992"/>
      <c r="AE992"/>
      <c r="AF992"/>
      <c r="AG992"/>
      <c r="AH992"/>
      <c r="AI992"/>
    </row>
    <row r="993" spans="1:35" s="3" customFormat="1" ht="47.25" customHeight="1" x14ac:dyDescent="0.25">
      <c r="A993" s="18" t="s">
        <v>1132</v>
      </c>
      <c r="B993" s="17" t="s">
        <v>760</v>
      </c>
      <c r="C993" s="20">
        <v>0</v>
      </c>
      <c r="D993" s="20">
        <v>2</v>
      </c>
      <c r="E993" s="20">
        <v>4</v>
      </c>
      <c r="F993" s="20">
        <v>2</v>
      </c>
      <c r="G993" s="20">
        <v>160611</v>
      </c>
      <c r="H993" s="20">
        <v>1.0436681222707425</v>
      </c>
      <c r="I993" s="20">
        <v>335.24916157205246</v>
      </c>
      <c r="J993"/>
      <c r="K993"/>
      <c r="L993"/>
      <c r="M993"/>
      <c r="N993"/>
      <c r="O993"/>
      <c r="P993"/>
      <c r="Q993"/>
      <c r="R993"/>
      <c r="S993"/>
      <c r="T993"/>
      <c r="U993"/>
      <c r="V993"/>
      <c r="W993"/>
      <c r="X993"/>
      <c r="Y993"/>
      <c r="Z993"/>
      <c r="AA993"/>
      <c r="AB993"/>
      <c r="AC993"/>
      <c r="AD993"/>
      <c r="AE993"/>
      <c r="AF993"/>
      <c r="AG993"/>
      <c r="AH993"/>
      <c r="AI993"/>
    </row>
    <row r="994" spans="1:35" s="3" customFormat="1" ht="63" customHeight="1" x14ac:dyDescent="0.25">
      <c r="A994" s="18" t="s">
        <v>1133</v>
      </c>
      <c r="B994" s="17" t="s">
        <v>762</v>
      </c>
      <c r="C994" s="20">
        <v>0</v>
      </c>
      <c r="D994" s="20">
        <v>0</v>
      </c>
      <c r="E994" s="20">
        <v>0</v>
      </c>
      <c r="F994" s="20">
        <v>0</v>
      </c>
      <c r="G994" s="20">
        <v>839398</v>
      </c>
      <c r="H994" s="20">
        <v>1.0436681222707425</v>
      </c>
      <c r="I994" s="20">
        <v>0</v>
      </c>
      <c r="J994"/>
      <c r="K994"/>
      <c r="L994"/>
      <c r="M994"/>
      <c r="N994"/>
      <c r="O994"/>
      <c r="P994"/>
      <c r="Q994"/>
      <c r="R994"/>
      <c r="S994"/>
      <c r="T994"/>
      <c r="U994"/>
      <c r="V994"/>
      <c r="W994"/>
      <c r="X994"/>
      <c r="Y994"/>
      <c r="Z994"/>
      <c r="AA994"/>
      <c r="AB994"/>
      <c r="AC994"/>
      <c r="AD994"/>
      <c r="AE994"/>
      <c r="AF994"/>
      <c r="AG994"/>
      <c r="AH994"/>
      <c r="AI994"/>
    </row>
    <row r="995" spans="1:35" s="3" customFormat="1" ht="47.25" customHeight="1" x14ac:dyDescent="0.25">
      <c r="A995" s="18" t="s">
        <v>1134</v>
      </c>
      <c r="B995" s="17" t="s">
        <v>764</v>
      </c>
      <c r="C995" s="20">
        <v>0</v>
      </c>
      <c r="D995" s="20">
        <v>0</v>
      </c>
      <c r="E995" s="20">
        <v>0</v>
      </c>
      <c r="F995" s="20">
        <v>0</v>
      </c>
      <c r="G995" s="20">
        <v>2122180</v>
      </c>
      <c r="H995" s="20">
        <v>1.0436681222707425</v>
      </c>
      <c r="I995" s="20">
        <v>0</v>
      </c>
      <c r="J995"/>
      <c r="K995"/>
      <c r="L995"/>
      <c r="M995"/>
      <c r="N995"/>
      <c r="O995"/>
      <c r="P995"/>
      <c r="Q995"/>
      <c r="R995"/>
      <c r="S995"/>
      <c r="T995"/>
      <c r="U995"/>
      <c r="V995"/>
      <c r="W995"/>
      <c r="X995"/>
      <c r="Y995"/>
      <c r="Z995"/>
      <c r="AA995"/>
      <c r="AB995"/>
      <c r="AC995"/>
      <c r="AD995"/>
      <c r="AE995"/>
      <c r="AF995"/>
      <c r="AG995"/>
      <c r="AH995"/>
      <c r="AI995"/>
    </row>
    <row r="996" spans="1:35" s="3" customFormat="1" ht="63" customHeight="1" x14ac:dyDescent="0.25">
      <c r="A996" s="18" t="s">
        <v>1135</v>
      </c>
      <c r="B996" s="17" t="s">
        <v>766</v>
      </c>
      <c r="C996" s="20">
        <v>0</v>
      </c>
      <c r="D996" s="20">
        <v>0</v>
      </c>
      <c r="E996" s="20">
        <v>1</v>
      </c>
      <c r="F996" s="20">
        <v>0.33333333333333331</v>
      </c>
      <c r="G996" s="20">
        <v>118201</v>
      </c>
      <c r="H996" s="20">
        <v>1.0436681222707425</v>
      </c>
      <c r="I996" s="20">
        <v>41.120871906841344</v>
      </c>
      <c r="J996"/>
      <c r="K996"/>
      <c r="L996"/>
      <c r="M996"/>
      <c r="N996"/>
      <c r="O996"/>
      <c r="P996"/>
      <c r="Q996"/>
      <c r="R996"/>
      <c r="S996"/>
      <c r="T996"/>
      <c r="U996"/>
      <c r="V996"/>
      <c r="W996"/>
      <c r="X996"/>
      <c r="Y996"/>
      <c r="Z996"/>
      <c r="AA996"/>
      <c r="AB996"/>
      <c r="AC996"/>
      <c r="AD996"/>
      <c r="AE996"/>
      <c r="AF996"/>
      <c r="AG996"/>
      <c r="AH996"/>
      <c r="AI996"/>
    </row>
    <row r="997" spans="1:35" s="3" customFormat="1" ht="47.25" customHeight="1" x14ac:dyDescent="0.25">
      <c r="A997" s="18" t="s">
        <v>1136</v>
      </c>
      <c r="B997" s="17" t="s">
        <v>768</v>
      </c>
      <c r="C997" s="20">
        <v>0</v>
      </c>
      <c r="D997" s="20">
        <v>0</v>
      </c>
      <c r="E997" s="20">
        <v>0</v>
      </c>
      <c r="F997" s="20">
        <v>0</v>
      </c>
      <c r="G997" s="20">
        <v>2464537</v>
      </c>
      <c r="H997" s="20">
        <v>1.0436681222707425</v>
      </c>
      <c r="I997" s="20">
        <v>0</v>
      </c>
      <c r="J997"/>
      <c r="K997"/>
      <c r="L997"/>
      <c r="M997"/>
      <c r="N997"/>
      <c r="O997"/>
      <c r="P997"/>
      <c r="Q997"/>
      <c r="R997"/>
      <c r="S997"/>
      <c r="T997"/>
      <c r="U997"/>
      <c r="V997"/>
      <c r="W997"/>
      <c r="X997"/>
      <c r="Y997"/>
      <c r="Z997"/>
      <c r="AA997"/>
      <c r="AB997"/>
      <c r="AC997"/>
      <c r="AD997"/>
      <c r="AE997"/>
      <c r="AF997"/>
      <c r="AG997"/>
      <c r="AH997"/>
      <c r="AI997"/>
    </row>
    <row r="998" spans="1:35" s="3" customFormat="1" ht="15.75" customHeight="1" x14ac:dyDescent="0.25">
      <c r="A998" s="18" t="s">
        <v>1137</v>
      </c>
      <c r="B998" s="17" t="s">
        <v>47</v>
      </c>
      <c r="C998" s="20">
        <v>0</v>
      </c>
      <c r="D998" s="20">
        <v>0</v>
      </c>
      <c r="E998" s="20">
        <v>1</v>
      </c>
      <c r="F998" s="20">
        <v>0.33333333333333331</v>
      </c>
      <c r="G998" s="20" t="s">
        <v>15</v>
      </c>
      <c r="H998" s="20" t="s">
        <v>15</v>
      </c>
      <c r="I998" s="20">
        <v>48.586925764192145</v>
      </c>
      <c r="J998"/>
      <c r="K998"/>
      <c r="L998"/>
      <c r="M998"/>
      <c r="N998"/>
      <c r="O998"/>
      <c r="P998"/>
      <c r="Q998"/>
      <c r="R998"/>
      <c r="S998"/>
      <c r="T998"/>
      <c r="U998"/>
      <c r="V998"/>
      <c r="W998"/>
      <c r="X998"/>
      <c r="Y998"/>
      <c r="Z998"/>
      <c r="AA998"/>
      <c r="AB998"/>
      <c r="AC998"/>
      <c r="AD998"/>
      <c r="AE998"/>
      <c r="AF998"/>
      <c r="AG998"/>
      <c r="AH998"/>
      <c r="AI998"/>
    </row>
    <row r="999" spans="1:35" s="3" customFormat="1" ht="47.25" customHeight="1" x14ac:dyDescent="0.25">
      <c r="A999" s="18" t="s">
        <v>1138</v>
      </c>
      <c r="B999" s="17" t="s">
        <v>760</v>
      </c>
      <c r="C999" s="20">
        <v>0</v>
      </c>
      <c r="D999" s="20">
        <v>0</v>
      </c>
      <c r="E999" s="20">
        <v>1</v>
      </c>
      <c r="F999" s="20">
        <v>0.33333333333333331</v>
      </c>
      <c r="G999" s="20">
        <v>139662</v>
      </c>
      <c r="H999" s="20">
        <v>1.0436681222707425</v>
      </c>
      <c r="I999" s="20">
        <v>48.586925764192145</v>
      </c>
      <c r="J999"/>
      <c r="K999"/>
      <c r="L999"/>
      <c r="M999"/>
      <c r="N999"/>
      <c r="O999"/>
      <c r="P999"/>
      <c r="Q999"/>
      <c r="R999"/>
      <c r="S999"/>
      <c r="T999"/>
      <c r="U999"/>
      <c r="V999"/>
      <c r="W999"/>
      <c r="X999"/>
      <c r="Y999"/>
      <c r="Z999"/>
      <c r="AA999"/>
      <c r="AB999"/>
      <c r="AC999"/>
      <c r="AD999"/>
      <c r="AE999"/>
      <c r="AF999"/>
      <c r="AG999"/>
      <c r="AH999"/>
      <c r="AI999"/>
    </row>
    <row r="1000" spans="1:35" s="3" customFormat="1" ht="47.25" customHeight="1" x14ac:dyDescent="0.25">
      <c r="A1000" s="18" t="s">
        <v>1139</v>
      </c>
      <c r="B1000" s="17" t="s">
        <v>762</v>
      </c>
      <c r="C1000" s="20">
        <v>0</v>
      </c>
      <c r="D1000" s="20">
        <v>0</v>
      </c>
      <c r="E1000" s="20">
        <v>0</v>
      </c>
      <c r="F1000" s="20">
        <v>0</v>
      </c>
      <c r="G1000" s="20">
        <v>729911</v>
      </c>
      <c r="H1000" s="20">
        <v>1.0436681222707425</v>
      </c>
      <c r="I1000" s="20">
        <v>0</v>
      </c>
      <c r="J1000"/>
      <c r="K1000"/>
      <c r="L1000"/>
      <c r="M1000"/>
      <c r="N1000"/>
      <c r="O1000"/>
      <c r="P1000"/>
      <c r="Q1000"/>
      <c r="R1000"/>
      <c r="S1000"/>
      <c r="T1000"/>
      <c r="U1000"/>
      <c r="V1000"/>
      <c r="W1000"/>
      <c r="X1000"/>
      <c r="Y1000"/>
      <c r="Z1000"/>
      <c r="AA1000"/>
      <c r="AB1000"/>
      <c r="AC1000"/>
      <c r="AD1000"/>
      <c r="AE1000"/>
      <c r="AF1000"/>
      <c r="AG1000"/>
      <c r="AH1000"/>
      <c r="AI1000"/>
    </row>
    <row r="1001" spans="1:35" s="3" customFormat="1" ht="63" customHeight="1" x14ac:dyDescent="0.25">
      <c r="A1001" s="18" t="s">
        <v>1140</v>
      </c>
      <c r="B1001" s="17" t="s">
        <v>764</v>
      </c>
      <c r="C1001" s="20">
        <v>0</v>
      </c>
      <c r="D1001" s="20">
        <v>0</v>
      </c>
      <c r="E1001" s="20">
        <v>0</v>
      </c>
      <c r="F1001" s="20">
        <v>0</v>
      </c>
      <c r="G1001" s="20">
        <v>1845374</v>
      </c>
      <c r="H1001" s="20">
        <v>1.0436681222707425</v>
      </c>
      <c r="I1001" s="20">
        <v>0</v>
      </c>
      <c r="J1001"/>
      <c r="K1001"/>
      <c r="L1001"/>
      <c r="M1001"/>
      <c r="N1001"/>
      <c r="O1001"/>
      <c r="P1001"/>
      <c r="Q1001"/>
      <c r="R1001"/>
      <c r="S1001"/>
      <c r="T1001"/>
      <c r="U1001"/>
      <c r="V1001"/>
      <c r="W1001"/>
      <c r="X1001"/>
      <c r="Y1001"/>
      <c r="Z1001"/>
      <c r="AA1001"/>
      <c r="AB1001"/>
      <c r="AC1001"/>
      <c r="AD1001"/>
      <c r="AE1001"/>
      <c r="AF1001"/>
      <c r="AG1001"/>
      <c r="AH1001"/>
      <c r="AI1001"/>
    </row>
    <row r="1002" spans="1:35" s="3" customFormat="1" ht="47.25" customHeight="1" x14ac:dyDescent="0.25">
      <c r="A1002" s="18" t="s">
        <v>1141</v>
      </c>
      <c r="B1002" s="17" t="s">
        <v>766</v>
      </c>
      <c r="C1002" s="20">
        <v>0</v>
      </c>
      <c r="D1002" s="20">
        <v>0</v>
      </c>
      <c r="E1002" s="20">
        <v>0</v>
      </c>
      <c r="F1002" s="20">
        <v>0</v>
      </c>
      <c r="G1002" s="20">
        <v>102784</v>
      </c>
      <c r="H1002" s="20">
        <v>1.0436681222707425</v>
      </c>
      <c r="I1002" s="20">
        <v>0</v>
      </c>
      <c r="J1002"/>
      <c r="K1002"/>
      <c r="L1002"/>
      <c r="M1002"/>
      <c r="N1002"/>
      <c r="O1002"/>
      <c r="P1002"/>
      <c r="Q1002"/>
      <c r="R1002"/>
      <c r="S1002"/>
      <c r="T1002"/>
      <c r="U1002"/>
      <c r="V1002"/>
      <c r="W1002"/>
      <c r="X1002"/>
      <c r="Y1002"/>
      <c r="Z1002"/>
      <c r="AA1002"/>
      <c r="AB1002"/>
      <c r="AC1002"/>
      <c r="AD1002"/>
      <c r="AE1002"/>
      <c r="AF1002"/>
      <c r="AG1002"/>
      <c r="AH1002"/>
      <c r="AI1002"/>
    </row>
    <row r="1003" spans="1:35" s="3" customFormat="1" ht="63" customHeight="1" x14ac:dyDescent="0.25">
      <c r="A1003" s="18" t="s">
        <v>1142</v>
      </c>
      <c r="B1003" s="17" t="s">
        <v>768</v>
      </c>
      <c r="C1003" s="20">
        <v>0</v>
      </c>
      <c r="D1003" s="20">
        <v>0</v>
      </c>
      <c r="E1003" s="20">
        <v>0</v>
      </c>
      <c r="F1003" s="20">
        <v>0</v>
      </c>
      <c r="G1003" s="20">
        <v>2143075</v>
      </c>
      <c r="H1003" s="20">
        <v>1.0436681222707425</v>
      </c>
      <c r="I1003" s="20">
        <v>0</v>
      </c>
      <c r="J1003"/>
      <c r="K1003"/>
      <c r="L1003"/>
      <c r="M1003"/>
      <c r="N1003"/>
      <c r="O1003"/>
      <c r="P1003"/>
      <c r="Q1003"/>
      <c r="R1003"/>
      <c r="S1003"/>
      <c r="T1003"/>
      <c r="U1003"/>
      <c r="V1003"/>
      <c r="W1003"/>
      <c r="X1003"/>
      <c r="Y1003"/>
      <c r="Z1003"/>
      <c r="AA1003"/>
      <c r="AB1003"/>
      <c r="AC1003"/>
      <c r="AD1003"/>
      <c r="AE1003"/>
      <c r="AF1003"/>
      <c r="AG1003"/>
      <c r="AH1003"/>
      <c r="AI1003"/>
    </row>
    <row r="1004" spans="1:35" s="3" customFormat="1" ht="47.25" customHeight="1" x14ac:dyDescent="0.25">
      <c r="A1004" s="18" t="s">
        <v>1143</v>
      </c>
      <c r="B1004" s="17" t="s">
        <v>120</v>
      </c>
      <c r="C1004" s="20">
        <v>850.7</v>
      </c>
      <c r="D1004" s="20">
        <v>1951.44</v>
      </c>
      <c r="E1004" s="20">
        <v>1630.9</v>
      </c>
      <c r="F1004" s="20">
        <v>1477.6800000000003</v>
      </c>
      <c r="G1004" s="20" t="s">
        <v>15</v>
      </c>
      <c r="H1004" s="20" t="s">
        <v>15</v>
      </c>
      <c r="I1004" s="20">
        <v>3492.1835691844421</v>
      </c>
      <c r="J1004"/>
      <c r="K1004"/>
      <c r="L1004"/>
      <c r="M1004"/>
      <c r="N1004"/>
      <c r="O1004"/>
      <c r="P1004"/>
      <c r="Q1004"/>
      <c r="R1004"/>
      <c r="S1004"/>
      <c r="T1004"/>
      <c r="U1004"/>
      <c r="V1004"/>
      <c r="W1004"/>
      <c r="X1004"/>
      <c r="Y1004"/>
      <c r="Z1004"/>
      <c r="AA1004"/>
      <c r="AB1004"/>
      <c r="AC1004"/>
      <c r="AD1004"/>
      <c r="AE1004"/>
      <c r="AF1004"/>
      <c r="AG1004"/>
      <c r="AH1004"/>
      <c r="AI1004"/>
    </row>
    <row r="1005" spans="1:35" s="3" customFormat="1" ht="63" customHeight="1" x14ac:dyDescent="0.25">
      <c r="A1005" s="18" t="s">
        <v>1144</v>
      </c>
      <c r="B1005" s="17" t="s">
        <v>791</v>
      </c>
      <c r="C1005" s="20">
        <v>850.7</v>
      </c>
      <c r="D1005" s="20">
        <v>1951.44</v>
      </c>
      <c r="E1005" s="20">
        <v>1395.9</v>
      </c>
      <c r="F1005" s="20">
        <v>1399.346666666667</v>
      </c>
      <c r="G1005" s="20" t="s">
        <v>15</v>
      </c>
      <c r="H1005" s="20" t="s">
        <v>15</v>
      </c>
      <c r="I1005" s="20">
        <v>3280.294359648683</v>
      </c>
      <c r="J1005"/>
      <c r="K1005"/>
      <c r="L1005"/>
      <c r="M1005"/>
      <c r="N1005"/>
      <c r="O1005"/>
      <c r="P1005"/>
      <c r="Q1005"/>
      <c r="R1005"/>
      <c r="S1005"/>
      <c r="T1005"/>
      <c r="U1005"/>
      <c r="V1005"/>
      <c r="W1005"/>
      <c r="X1005"/>
      <c r="Y1005"/>
      <c r="Z1005"/>
      <c r="AA1005"/>
      <c r="AB1005"/>
      <c r="AC1005"/>
      <c r="AD1005"/>
      <c r="AE1005"/>
      <c r="AF1005"/>
      <c r="AG1005"/>
      <c r="AH1005"/>
      <c r="AI1005"/>
    </row>
    <row r="1006" spans="1:35" s="3" customFormat="1" ht="47.25" customHeight="1" x14ac:dyDescent="0.25">
      <c r="A1006" s="18" t="s">
        <v>1145</v>
      </c>
      <c r="B1006" s="17" t="s">
        <v>21</v>
      </c>
      <c r="C1006" s="20">
        <v>517</v>
      </c>
      <c r="D1006" s="20">
        <v>595.02</v>
      </c>
      <c r="E1006" s="20">
        <v>444.62</v>
      </c>
      <c r="F1006" s="20">
        <v>518.88</v>
      </c>
      <c r="G1006" s="20" t="s">
        <v>15</v>
      </c>
      <c r="H1006" s="20" t="s">
        <v>15</v>
      </c>
      <c r="I1006" s="20">
        <v>1643.8498016896697</v>
      </c>
      <c r="J1006"/>
      <c r="K1006"/>
      <c r="L1006"/>
      <c r="M1006"/>
      <c r="N1006"/>
      <c r="O1006"/>
      <c r="P1006"/>
      <c r="Q1006"/>
      <c r="R1006"/>
      <c r="S1006"/>
      <c r="T1006"/>
      <c r="U1006"/>
      <c r="V1006"/>
      <c r="W1006"/>
      <c r="X1006"/>
      <c r="Y1006"/>
      <c r="Z1006"/>
      <c r="AA1006"/>
      <c r="AB1006"/>
      <c r="AC1006"/>
      <c r="AD1006"/>
      <c r="AE1006"/>
      <c r="AF1006"/>
      <c r="AG1006"/>
      <c r="AH1006"/>
      <c r="AI1006"/>
    </row>
    <row r="1007" spans="1:35" s="3" customFormat="1" ht="63" customHeight="1" x14ac:dyDescent="0.25">
      <c r="A1007" s="18" t="s">
        <v>1146</v>
      </c>
      <c r="B1007" s="17" t="s">
        <v>794</v>
      </c>
      <c r="C1007" s="20">
        <v>0</v>
      </c>
      <c r="D1007" s="20">
        <v>0</v>
      </c>
      <c r="E1007" s="20">
        <v>0</v>
      </c>
      <c r="F1007" s="20">
        <v>0</v>
      </c>
      <c r="G1007" s="20">
        <v>4234</v>
      </c>
      <c r="H1007" s="20">
        <v>1.0363864491844417</v>
      </c>
      <c r="I1007" s="20">
        <v>0</v>
      </c>
      <c r="J1007"/>
      <c r="K1007"/>
      <c r="L1007"/>
      <c r="M1007"/>
      <c r="N1007"/>
      <c r="O1007"/>
      <c r="P1007"/>
      <c r="Q1007"/>
      <c r="R1007"/>
      <c r="S1007"/>
      <c r="T1007"/>
      <c r="U1007"/>
      <c r="V1007"/>
      <c r="W1007"/>
      <c r="X1007"/>
      <c r="Y1007"/>
      <c r="Z1007"/>
      <c r="AA1007"/>
      <c r="AB1007"/>
      <c r="AC1007"/>
      <c r="AD1007"/>
      <c r="AE1007"/>
      <c r="AF1007"/>
      <c r="AG1007"/>
      <c r="AH1007"/>
      <c r="AI1007"/>
    </row>
    <row r="1008" spans="1:35" s="3" customFormat="1" ht="47.25" customHeight="1" x14ac:dyDescent="0.25">
      <c r="A1008" s="18" t="s">
        <v>1147</v>
      </c>
      <c r="B1008" s="17" t="s">
        <v>796</v>
      </c>
      <c r="C1008" s="20">
        <v>0</v>
      </c>
      <c r="D1008" s="20">
        <v>0</v>
      </c>
      <c r="E1008" s="20">
        <v>0</v>
      </c>
      <c r="F1008" s="20">
        <v>0</v>
      </c>
      <c r="G1008" s="20">
        <v>3071</v>
      </c>
      <c r="H1008" s="20">
        <v>1.0363864491844417</v>
      </c>
      <c r="I1008" s="20">
        <v>0</v>
      </c>
      <c r="J1008"/>
      <c r="K1008"/>
      <c r="L1008"/>
      <c r="M1008"/>
      <c r="N1008"/>
      <c r="O1008"/>
      <c r="P1008"/>
      <c r="Q1008"/>
      <c r="R1008"/>
      <c r="S1008"/>
      <c r="T1008"/>
      <c r="U1008"/>
      <c r="V1008"/>
      <c r="W1008"/>
      <c r="X1008"/>
      <c r="Y1008"/>
      <c r="Z1008"/>
      <c r="AA1008"/>
      <c r="AB1008"/>
      <c r="AC1008"/>
      <c r="AD1008"/>
      <c r="AE1008"/>
      <c r="AF1008"/>
      <c r="AG1008"/>
      <c r="AH1008"/>
      <c r="AI1008"/>
    </row>
    <row r="1009" spans="1:35" s="3" customFormat="1" ht="63" customHeight="1" x14ac:dyDescent="0.25">
      <c r="A1009" s="18" t="s">
        <v>1148</v>
      </c>
      <c r="B1009" s="17" t="s">
        <v>798</v>
      </c>
      <c r="C1009" s="20">
        <v>0</v>
      </c>
      <c r="D1009" s="20">
        <v>0</v>
      </c>
      <c r="E1009" s="20">
        <v>0</v>
      </c>
      <c r="F1009" s="20">
        <v>0</v>
      </c>
      <c r="G1009" s="20">
        <v>2886</v>
      </c>
      <c r="H1009" s="20">
        <v>1.0363864491844417</v>
      </c>
      <c r="I1009" s="20">
        <v>0</v>
      </c>
      <c r="J1009"/>
      <c r="K1009"/>
      <c r="L1009"/>
      <c r="M1009"/>
      <c r="N1009"/>
      <c r="O1009"/>
      <c r="P1009"/>
      <c r="Q1009"/>
      <c r="R1009"/>
      <c r="S1009"/>
      <c r="T1009"/>
      <c r="U1009"/>
      <c r="V1009"/>
      <c r="W1009"/>
      <c r="X1009"/>
      <c r="Y1009"/>
      <c r="Z1009"/>
      <c r="AA1009"/>
      <c r="AB1009"/>
      <c r="AC1009"/>
      <c r="AD1009"/>
      <c r="AE1009"/>
      <c r="AF1009"/>
      <c r="AG1009"/>
      <c r="AH1009"/>
      <c r="AI1009"/>
    </row>
    <row r="1010" spans="1:35" s="3" customFormat="1" ht="47.25" customHeight="1" x14ac:dyDescent="0.25">
      <c r="A1010" s="18" t="s">
        <v>1149</v>
      </c>
      <c r="B1010" s="17" t="s">
        <v>800</v>
      </c>
      <c r="C1010" s="20">
        <v>0</v>
      </c>
      <c r="D1010" s="20">
        <v>0</v>
      </c>
      <c r="E1010" s="20">
        <v>0</v>
      </c>
      <c r="F1010" s="20">
        <v>0</v>
      </c>
      <c r="G1010" s="20">
        <v>2431</v>
      </c>
      <c r="H1010" s="20">
        <v>1.0363864491844417</v>
      </c>
      <c r="I1010" s="20">
        <v>0</v>
      </c>
      <c r="J1010"/>
      <c r="K1010"/>
      <c r="L1010"/>
      <c r="M1010"/>
      <c r="N1010"/>
      <c r="O1010"/>
      <c r="P1010"/>
      <c r="Q1010"/>
      <c r="R1010"/>
      <c r="S1010"/>
      <c r="T1010"/>
      <c r="U1010"/>
      <c r="V1010"/>
      <c r="W1010"/>
      <c r="X1010"/>
      <c r="Y1010"/>
      <c r="Z1010"/>
      <c r="AA1010"/>
      <c r="AB1010"/>
      <c r="AC1010"/>
      <c r="AD1010"/>
      <c r="AE1010"/>
      <c r="AF1010"/>
      <c r="AG1010"/>
      <c r="AH1010"/>
      <c r="AI1010"/>
    </row>
    <row r="1011" spans="1:35" s="3" customFormat="1" ht="63" customHeight="1" x14ac:dyDescent="0.25">
      <c r="A1011" s="18" t="s">
        <v>1150</v>
      </c>
      <c r="B1011" s="17" t="s">
        <v>802</v>
      </c>
      <c r="C1011" s="20">
        <v>0</v>
      </c>
      <c r="D1011" s="20">
        <v>0</v>
      </c>
      <c r="E1011" s="20">
        <v>0</v>
      </c>
      <c r="F1011" s="20">
        <v>0</v>
      </c>
      <c r="G1011" s="20">
        <v>4895</v>
      </c>
      <c r="H1011" s="20">
        <v>1.0363864491844417</v>
      </c>
      <c r="I1011" s="20">
        <v>0</v>
      </c>
      <c r="J1011"/>
      <c r="K1011"/>
      <c r="L1011"/>
      <c r="M1011"/>
      <c r="N1011"/>
      <c r="O1011"/>
      <c r="P1011"/>
      <c r="Q1011"/>
      <c r="R1011"/>
      <c r="S1011"/>
      <c r="T1011"/>
      <c r="U1011"/>
      <c r="V1011"/>
      <c r="W1011"/>
      <c r="X1011"/>
      <c r="Y1011"/>
      <c r="Z1011"/>
      <c r="AA1011"/>
      <c r="AB1011"/>
      <c r="AC1011"/>
      <c r="AD1011"/>
      <c r="AE1011"/>
      <c r="AF1011"/>
      <c r="AG1011"/>
      <c r="AH1011"/>
      <c r="AI1011"/>
    </row>
    <row r="1012" spans="1:35" s="3" customFormat="1" ht="63" customHeight="1" x14ac:dyDescent="0.25">
      <c r="A1012" s="18" t="s">
        <v>1151</v>
      </c>
      <c r="B1012" s="17" t="s">
        <v>804</v>
      </c>
      <c r="C1012" s="20">
        <v>37.6</v>
      </c>
      <c r="D1012" s="20">
        <v>0</v>
      </c>
      <c r="E1012" s="20">
        <v>0</v>
      </c>
      <c r="F1012" s="20">
        <v>12.533333333333333</v>
      </c>
      <c r="G1012" s="20">
        <v>3550</v>
      </c>
      <c r="H1012" s="20">
        <v>1.0363864491844417</v>
      </c>
      <c r="I1012" s="20">
        <v>46.112287745713097</v>
      </c>
      <c r="J1012"/>
      <c r="K1012"/>
      <c r="L1012"/>
      <c r="M1012"/>
      <c r="N1012"/>
      <c r="O1012"/>
      <c r="P1012"/>
      <c r="Q1012"/>
      <c r="R1012"/>
      <c r="S1012"/>
      <c r="T1012"/>
      <c r="U1012"/>
      <c r="V1012"/>
      <c r="W1012"/>
      <c r="X1012"/>
      <c r="Y1012"/>
      <c r="Z1012"/>
      <c r="AA1012"/>
      <c r="AB1012"/>
      <c r="AC1012"/>
      <c r="AD1012"/>
      <c r="AE1012"/>
      <c r="AF1012"/>
      <c r="AG1012"/>
      <c r="AH1012"/>
      <c r="AI1012"/>
    </row>
    <row r="1013" spans="1:35" s="3" customFormat="1" ht="63" customHeight="1" x14ac:dyDescent="0.25">
      <c r="A1013" s="18" t="s">
        <v>1152</v>
      </c>
      <c r="B1013" s="17" t="s">
        <v>806</v>
      </c>
      <c r="C1013" s="20">
        <v>0</v>
      </c>
      <c r="D1013" s="20">
        <v>59.219999999999992</v>
      </c>
      <c r="E1013" s="20">
        <v>59.219999999999992</v>
      </c>
      <c r="F1013" s="20">
        <v>39.479999999999997</v>
      </c>
      <c r="G1013" s="20">
        <v>3336</v>
      </c>
      <c r="H1013" s="20">
        <v>1.0363864491844417</v>
      </c>
      <c r="I1013" s="20">
        <v>136.49756747804264</v>
      </c>
      <c r="J1013"/>
      <c r="K1013"/>
      <c r="L1013"/>
      <c r="M1013"/>
      <c r="N1013"/>
      <c r="O1013"/>
      <c r="P1013"/>
      <c r="Q1013"/>
      <c r="R1013"/>
      <c r="S1013"/>
      <c r="T1013"/>
      <c r="U1013"/>
      <c r="V1013"/>
      <c r="W1013"/>
      <c r="X1013"/>
      <c r="Y1013"/>
      <c r="Z1013"/>
      <c r="AA1013"/>
      <c r="AB1013"/>
      <c r="AC1013"/>
      <c r="AD1013"/>
      <c r="AE1013"/>
      <c r="AF1013"/>
      <c r="AG1013"/>
      <c r="AH1013"/>
      <c r="AI1013"/>
    </row>
    <row r="1014" spans="1:35" s="3" customFormat="1" ht="63" customHeight="1" x14ac:dyDescent="0.25">
      <c r="A1014" s="18" t="s">
        <v>1153</v>
      </c>
      <c r="B1014" s="17" t="s">
        <v>808</v>
      </c>
      <c r="C1014" s="20">
        <v>94</v>
      </c>
      <c r="D1014" s="20">
        <v>0</v>
      </c>
      <c r="E1014" s="20">
        <v>0</v>
      </c>
      <c r="F1014" s="20">
        <v>31.333333333333332</v>
      </c>
      <c r="G1014" s="20">
        <v>2810</v>
      </c>
      <c r="H1014" s="20">
        <v>1.0363864491844417</v>
      </c>
      <c r="I1014" s="20">
        <v>91.250372229192806</v>
      </c>
      <c r="J1014"/>
      <c r="K1014"/>
      <c r="L1014"/>
      <c r="M1014"/>
      <c r="N1014"/>
      <c r="O1014"/>
      <c r="P1014"/>
      <c r="Q1014"/>
      <c r="R1014"/>
      <c r="S1014"/>
      <c r="T1014"/>
      <c r="U1014"/>
      <c r="V1014"/>
      <c r="W1014"/>
      <c r="X1014"/>
      <c r="Y1014"/>
      <c r="Z1014"/>
      <c r="AA1014"/>
      <c r="AB1014"/>
      <c r="AC1014"/>
      <c r="AD1014"/>
      <c r="AE1014"/>
      <c r="AF1014"/>
      <c r="AG1014"/>
      <c r="AH1014"/>
      <c r="AI1014"/>
    </row>
    <row r="1015" spans="1:35" s="3" customFormat="1" ht="15.75" customHeight="1" x14ac:dyDescent="0.25">
      <c r="A1015" s="18" t="s">
        <v>1154</v>
      </c>
      <c r="B1015" s="17" t="s">
        <v>810</v>
      </c>
      <c r="C1015" s="20">
        <v>0</v>
      </c>
      <c r="D1015" s="20">
        <v>300.8</v>
      </c>
      <c r="E1015" s="20">
        <v>0</v>
      </c>
      <c r="F1015" s="20">
        <v>100.26666666666667</v>
      </c>
      <c r="G1015" s="20">
        <v>1819</v>
      </c>
      <c r="H1015" s="20">
        <v>1.0363864491844417</v>
      </c>
      <c r="I1015" s="20">
        <v>189.02141162693434</v>
      </c>
      <c r="J1015"/>
      <c r="K1015"/>
      <c r="L1015"/>
      <c r="M1015"/>
      <c r="N1015"/>
      <c r="O1015"/>
      <c r="P1015"/>
      <c r="Q1015"/>
      <c r="R1015"/>
      <c r="S1015"/>
      <c r="T1015"/>
      <c r="U1015"/>
      <c r="V1015"/>
      <c r="W1015"/>
      <c r="X1015"/>
      <c r="Y1015"/>
      <c r="Z1015"/>
      <c r="AA1015"/>
      <c r="AB1015"/>
      <c r="AC1015"/>
      <c r="AD1015"/>
      <c r="AE1015"/>
      <c r="AF1015"/>
      <c r="AG1015"/>
      <c r="AH1015"/>
      <c r="AI1015"/>
    </row>
    <row r="1016" spans="1:35" s="3" customFormat="1" ht="15.75" customHeight="1" x14ac:dyDescent="0.25">
      <c r="A1016" s="18" t="s">
        <v>1155</v>
      </c>
      <c r="B1016" s="17" t="s">
        <v>812</v>
      </c>
      <c r="C1016" s="20">
        <v>235</v>
      </c>
      <c r="D1016" s="20">
        <v>235</v>
      </c>
      <c r="E1016" s="20">
        <v>0</v>
      </c>
      <c r="F1016" s="20">
        <v>156.66666666666666</v>
      </c>
      <c r="G1016" s="20">
        <v>1451</v>
      </c>
      <c r="H1016" s="20">
        <v>1.0363864491844417</v>
      </c>
      <c r="I1016" s="20">
        <v>235.59482225010453</v>
      </c>
      <c r="J1016"/>
      <c r="K1016"/>
      <c r="L1016"/>
      <c r="M1016"/>
      <c r="N1016"/>
      <c r="O1016"/>
      <c r="P1016"/>
      <c r="Q1016"/>
      <c r="R1016"/>
      <c r="S1016"/>
      <c r="T1016"/>
      <c r="U1016"/>
      <c r="V1016"/>
      <c r="W1016"/>
      <c r="X1016"/>
      <c r="Y1016"/>
      <c r="Z1016"/>
      <c r="AA1016"/>
      <c r="AB1016"/>
      <c r="AC1016"/>
      <c r="AD1016"/>
      <c r="AE1016"/>
      <c r="AF1016"/>
      <c r="AG1016"/>
      <c r="AH1016"/>
      <c r="AI1016"/>
    </row>
    <row r="1017" spans="1:35" s="3" customFormat="1" ht="47.25" customHeight="1" x14ac:dyDescent="0.25">
      <c r="A1017" s="18" t="s">
        <v>1156</v>
      </c>
      <c r="B1017" s="17" t="s">
        <v>814</v>
      </c>
      <c r="C1017" s="20">
        <v>0</v>
      </c>
      <c r="D1017" s="20">
        <v>0</v>
      </c>
      <c r="E1017" s="20">
        <v>0</v>
      </c>
      <c r="F1017" s="20">
        <v>0</v>
      </c>
      <c r="G1017" s="20">
        <v>10830</v>
      </c>
      <c r="H1017" s="20">
        <v>1.0363864491844417</v>
      </c>
      <c r="I1017" s="20">
        <v>0</v>
      </c>
      <c r="J1017"/>
      <c r="K1017"/>
      <c r="L1017"/>
      <c r="M1017"/>
      <c r="N1017"/>
      <c r="O1017"/>
      <c r="P1017"/>
      <c r="Q1017"/>
      <c r="R1017"/>
      <c r="S1017"/>
      <c r="T1017"/>
      <c r="U1017"/>
      <c r="V1017"/>
      <c r="W1017"/>
      <c r="X1017"/>
      <c r="Y1017"/>
      <c r="Z1017"/>
      <c r="AA1017"/>
      <c r="AB1017"/>
      <c r="AC1017"/>
      <c r="AD1017"/>
      <c r="AE1017"/>
      <c r="AF1017"/>
      <c r="AG1017"/>
      <c r="AH1017"/>
      <c r="AI1017"/>
    </row>
    <row r="1018" spans="1:35" s="3" customFormat="1" ht="47.25" customHeight="1" x14ac:dyDescent="0.25">
      <c r="A1018" s="18" t="s">
        <v>1157</v>
      </c>
      <c r="B1018" s="17" t="s">
        <v>816</v>
      </c>
      <c r="C1018" s="20">
        <v>0</v>
      </c>
      <c r="D1018" s="20">
        <v>0</v>
      </c>
      <c r="E1018" s="20">
        <v>0</v>
      </c>
      <c r="F1018" s="20">
        <v>0</v>
      </c>
      <c r="G1018" s="20">
        <v>20229</v>
      </c>
      <c r="H1018" s="20">
        <v>1.0363864491844417</v>
      </c>
      <c r="I1018" s="20">
        <v>0</v>
      </c>
      <c r="J1018"/>
      <c r="K1018"/>
      <c r="L1018"/>
      <c r="M1018"/>
      <c r="N1018"/>
      <c r="O1018"/>
      <c r="P1018"/>
      <c r="Q1018"/>
      <c r="R1018"/>
      <c r="S1018"/>
      <c r="T1018"/>
      <c r="U1018"/>
      <c r="V1018"/>
      <c r="W1018"/>
      <c r="X1018"/>
      <c r="Y1018"/>
      <c r="Z1018"/>
      <c r="AA1018"/>
      <c r="AB1018"/>
      <c r="AC1018"/>
      <c r="AD1018"/>
      <c r="AE1018"/>
      <c r="AF1018"/>
      <c r="AG1018"/>
      <c r="AH1018"/>
      <c r="AI1018"/>
    </row>
    <row r="1019" spans="1:35" s="3" customFormat="1" ht="63" customHeight="1" x14ac:dyDescent="0.25">
      <c r="A1019" s="18" t="s">
        <v>1158</v>
      </c>
      <c r="B1019" s="17" t="s">
        <v>818</v>
      </c>
      <c r="C1019" s="20">
        <v>0</v>
      </c>
      <c r="D1019" s="20">
        <v>0</v>
      </c>
      <c r="E1019" s="20">
        <v>0</v>
      </c>
      <c r="F1019" s="20">
        <v>0</v>
      </c>
      <c r="G1019" s="20">
        <v>7427</v>
      </c>
      <c r="H1019" s="20">
        <v>1.0363864491844417</v>
      </c>
      <c r="I1019" s="20">
        <v>0</v>
      </c>
      <c r="J1019"/>
      <c r="K1019"/>
      <c r="L1019"/>
      <c r="M1019"/>
      <c r="N1019"/>
      <c r="O1019"/>
      <c r="P1019"/>
      <c r="Q1019"/>
      <c r="R1019"/>
      <c r="S1019"/>
      <c r="T1019"/>
      <c r="U1019"/>
      <c r="V1019"/>
      <c r="W1019"/>
      <c r="X1019"/>
      <c r="Y1019"/>
      <c r="Z1019"/>
      <c r="AA1019"/>
      <c r="AB1019"/>
      <c r="AC1019"/>
      <c r="AD1019"/>
      <c r="AE1019"/>
      <c r="AF1019"/>
      <c r="AG1019"/>
      <c r="AH1019"/>
      <c r="AI1019"/>
    </row>
    <row r="1020" spans="1:35" s="3" customFormat="1" ht="47.25" customHeight="1" x14ac:dyDescent="0.25">
      <c r="A1020" s="18" t="s">
        <v>1159</v>
      </c>
      <c r="B1020" s="17" t="s">
        <v>820</v>
      </c>
      <c r="C1020" s="20">
        <v>0</v>
      </c>
      <c r="D1020" s="20">
        <v>0</v>
      </c>
      <c r="E1020" s="20">
        <v>0</v>
      </c>
      <c r="F1020" s="20">
        <v>0</v>
      </c>
      <c r="G1020" s="20">
        <v>13873</v>
      </c>
      <c r="H1020" s="20">
        <v>1.0363864491844417</v>
      </c>
      <c r="I1020" s="20">
        <v>0</v>
      </c>
      <c r="J1020"/>
      <c r="K1020"/>
      <c r="L1020"/>
      <c r="M1020"/>
      <c r="N1020"/>
      <c r="O1020"/>
      <c r="P1020"/>
      <c r="Q1020"/>
      <c r="R1020"/>
      <c r="S1020"/>
      <c r="T1020"/>
      <c r="U1020"/>
      <c r="V1020"/>
      <c r="W1020"/>
      <c r="X1020"/>
      <c r="Y1020"/>
      <c r="Z1020"/>
      <c r="AA1020"/>
      <c r="AB1020"/>
      <c r="AC1020"/>
      <c r="AD1020"/>
      <c r="AE1020"/>
      <c r="AF1020"/>
      <c r="AG1020"/>
      <c r="AH1020"/>
      <c r="AI1020"/>
    </row>
    <row r="1021" spans="1:35" s="3" customFormat="1" ht="63" customHeight="1" x14ac:dyDescent="0.25">
      <c r="A1021" s="18" t="s">
        <v>1160</v>
      </c>
      <c r="B1021" s="17" t="s">
        <v>822</v>
      </c>
      <c r="C1021" s="20">
        <v>0</v>
      </c>
      <c r="D1021" s="20">
        <v>0</v>
      </c>
      <c r="E1021" s="20">
        <v>0</v>
      </c>
      <c r="F1021" s="20">
        <v>0</v>
      </c>
      <c r="G1021" s="20">
        <v>6243</v>
      </c>
      <c r="H1021" s="20">
        <v>1.0363864491844417</v>
      </c>
      <c r="I1021" s="20">
        <v>0</v>
      </c>
      <c r="J1021"/>
      <c r="K1021"/>
      <c r="L1021"/>
      <c r="M1021"/>
      <c r="N1021"/>
      <c r="O1021"/>
      <c r="P1021"/>
      <c r="Q1021"/>
      <c r="R1021"/>
      <c r="S1021"/>
      <c r="T1021"/>
      <c r="U1021"/>
      <c r="V1021"/>
      <c r="W1021"/>
      <c r="X1021"/>
      <c r="Y1021"/>
      <c r="Z1021"/>
      <c r="AA1021"/>
      <c r="AB1021"/>
      <c r="AC1021"/>
      <c r="AD1021"/>
      <c r="AE1021"/>
      <c r="AF1021"/>
      <c r="AG1021"/>
      <c r="AH1021"/>
      <c r="AI1021"/>
    </row>
    <row r="1022" spans="1:35" s="3" customFormat="1" ht="47.25" customHeight="1" x14ac:dyDescent="0.25">
      <c r="A1022" s="18" t="s">
        <v>1161</v>
      </c>
      <c r="B1022" s="17" t="s">
        <v>824</v>
      </c>
      <c r="C1022" s="20">
        <v>0</v>
      </c>
      <c r="D1022" s="20">
        <v>0</v>
      </c>
      <c r="E1022" s="20">
        <v>0</v>
      </c>
      <c r="F1022" s="20">
        <v>0</v>
      </c>
      <c r="G1022" s="20">
        <v>11662</v>
      </c>
      <c r="H1022" s="20">
        <v>1.0363864491844417</v>
      </c>
      <c r="I1022" s="20">
        <v>0</v>
      </c>
      <c r="J1022"/>
      <c r="K1022"/>
      <c r="L1022"/>
      <c r="M1022"/>
      <c r="N1022"/>
      <c r="O1022"/>
      <c r="P1022"/>
      <c r="Q1022"/>
      <c r="R1022"/>
      <c r="S1022"/>
      <c r="T1022"/>
      <c r="U1022"/>
      <c r="V1022"/>
      <c r="W1022"/>
      <c r="X1022"/>
      <c r="Y1022"/>
      <c r="Z1022"/>
      <c r="AA1022"/>
      <c r="AB1022"/>
      <c r="AC1022"/>
      <c r="AD1022"/>
      <c r="AE1022"/>
      <c r="AF1022"/>
      <c r="AG1022"/>
      <c r="AH1022"/>
      <c r="AI1022"/>
    </row>
    <row r="1023" spans="1:35" s="3" customFormat="1" ht="63" customHeight="1" x14ac:dyDescent="0.25">
      <c r="A1023" s="18" t="s">
        <v>1162</v>
      </c>
      <c r="B1023" s="17" t="s">
        <v>826</v>
      </c>
      <c r="C1023" s="20">
        <v>0</v>
      </c>
      <c r="D1023" s="20">
        <v>0</v>
      </c>
      <c r="E1023" s="20">
        <v>0</v>
      </c>
      <c r="F1023" s="20">
        <v>0</v>
      </c>
      <c r="G1023" s="20">
        <v>4590</v>
      </c>
      <c r="H1023" s="20">
        <v>1.0363864491844417</v>
      </c>
      <c r="I1023" s="20">
        <v>0</v>
      </c>
      <c r="J1023"/>
      <c r="K1023"/>
      <c r="L1023"/>
      <c r="M1023"/>
      <c r="N1023"/>
      <c r="O1023"/>
      <c r="P1023"/>
      <c r="Q1023"/>
      <c r="R1023"/>
      <c r="S1023"/>
      <c r="T1023"/>
      <c r="U1023"/>
      <c r="V1023"/>
      <c r="W1023"/>
      <c r="X1023"/>
      <c r="Y1023"/>
      <c r="Z1023"/>
      <c r="AA1023"/>
      <c r="AB1023"/>
      <c r="AC1023"/>
      <c r="AD1023"/>
      <c r="AE1023"/>
      <c r="AF1023"/>
      <c r="AG1023"/>
      <c r="AH1023"/>
      <c r="AI1023"/>
    </row>
    <row r="1024" spans="1:35" s="3" customFormat="1" ht="47.25" customHeight="1" x14ac:dyDescent="0.25">
      <c r="A1024" s="18" t="s">
        <v>1163</v>
      </c>
      <c r="B1024" s="17" t="s">
        <v>828</v>
      </c>
      <c r="C1024" s="20">
        <v>0</v>
      </c>
      <c r="D1024" s="20">
        <v>0</v>
      </c>
      <c r="E1024" s="20">
        <v>0</v>
      </c>
      <c r="F1024" s="20">
        <v>0</v>
      </c>
      <c r="G1024" s="20">
        <v>8573</v>
      </c>
      <c r="H1024" s="20">
        <v>1.0363864491844417</v>
      </c>
      <c r="I1024" s="20">
        <v>0</v>
      </c>
      <c r="J1024"/>
      <c r="K1024"/>
      <c r="L1024"/>
      <c r="M1024"/>
      <c r="N1024"/>
      <c r="O1024"/>
      <c r="P1024"/>
      <c r="Q1024"/>
      <c r="R1024"/>
      <c r="S1024"/>
      <c r="T1024"/>
      <c r="U1024"/>
      <c r="V1024"/>
      <c r="W1024"/>
      <c r="X1024"/>
      <c r="Y1024"/>
      <c r="Z1024"/>
      <c r="AA1024"/>
      <c r="AB1024"/>
      <c r="AC1024"/>
      <c r="AD1024"/>
      <c r="AE1024"/>
      <c r="AF1024"/>
      <c r="AG1024"/>
      <c r="AH1024"/>
      <c r="AI1024"/>
    </row>
    <row r="1025" spans="1:35" s="3" customFormat="1" ht="63" customHeight="1" x14ac:dyDescent="0.25">
      <c r="A1025" s="18" t="s">
        <v>1164</v>
      </c>
      <c r="B1025" s="17" t="s">
        <v>830</v>
      </c>
      <c r="C1025" s="20">
        <v>150.4</v>
      </c>
      <c r="D1025" s="20">
        <v>0</v>
      </c>
      <c r="E1025" s="20">
        <v>150.4</v>
      </c>
      <c r="F1025" s="20">
        <v>100.26666666666667</v>
      </c>
      <c r="G1025" s="20">
        <v>2971</v>
      </c>
      <c r="H1025" s="20">
        <v>1.0363864491844417</v>
      </c>
      <c r="I1025" s="20">
        <v>308.73150849017145</v>
      </c>
      <c r="J1025"/>
      <c r="K1025"/>
      <c r="L1025"/>
      <c r="M1025"/>
      <c r="N1025"/>
      <c r="O1025"/>
      <c r="P1025"/>
      <c r="Q1025"/>
      <c r="R1025"/>
      <c r="S1025"/>
      <c r="T1025"/>
      <c r="U1025"/>
      <c r="V1025"/>
      <c r="W1025"/>
      <c r="X1025"/>
      <c r="Y1025"/>
      <c r="Z1025"/>
      <c r="AA1025"/>
      <c r="AB1025"/>
      <c r="AC1025"/>
      <c r="AD1025"/>
      <c r="AE1025"/>
      <c r="AF1025"/>
      <c r="AG1025"/>
      <c r="AH1025"/>
      <c r="AI1025"/>
    </row>
    <row r="1026" spans="1:35" s="3" customFormat="1" ht="47.25" customHeight="1" x14ac:dyDescent="0.25">
      <c r="A1026" s="18" t="s">
        <v>1165</v>
      </c>
      <c r="B1026" s="17" t="s">
        <v>832</v>
      </c>
      <c r="C1026" s="20">
        <v>0</v>
      </c>
      <c r="D1026" s="20">
        <v>0</v>
      </c>
      <c r="E1026" s="20">
        <v>0</v>
      </c>
      <c r="F1026" s="20">
        <v>0</v>
      </c>
      <c r="G1026" s="20">
        <v>6633</v>
      </c>
      <c r="H1026" s="20">
        <v>1.0363864491844417</v>
      </c>
      <c r="I1026" s="20">
        <v>0</v>
      </c>
      <c r="J1026"/>
      <c r="K1026"/>
      <c r="L1026"/>
      <c r="M1026"/>
      <c r="N1026"/>
      <c r="O1026"/>
      <c r="P1026"/>
      <c r="Q1026"/>
      <c r="R1026"/>
      <c r="S1026"/>
      <c r="T1026"/>
      <c r="U1026"/>
      <c r="V1026"/>
      <c r="W1026"/>
      <c r="X1026"/>
      <c r="Y1026"/>
      <c r="Z1026"/>
      <c r="AA1026"/>
      <c r="AB1026"/>
      <c r="AC1026"/>
      <c r="AD1026"/>
      <c r="AE1026"/>
      <c r="AF1026"/>
      <c r="AG1026"/>
      <c r="AH1026"/>
      <c r="AI1026"/>
    </row>
    <row r="1027" spans="1:35" s="3" customFormat="1" ht="63" customHeight="1" x14ac:dyDescent="0.25">
      <c r="A1027" s="18" t="s">
        <v>1166</v>
      </c>
      <c r="B1027" s="17" t="s">
        <v>834</v>
      </c>
      <c r="C1027" s="20">
        <v>0</v>
      </c>
      <c r="D1027" s="20">
        <v>0</v>
      </c>
      <c r="E1027" s="20">
        <v>0</v>
      </c>
      <c r="F1027" s="20">
        <v>0</v>
      </c>
      <c r="G1027" s="20">
        <v>2369</v>
      </c>
      <c r="H1027" s="20">
        <v>1.0363864491844417</v>
      </c>
      <c r="I1027" s="20">
        <v>0</v>
      </c>
      <c r="J1027"/>
      <c r="K1027"/>
      <c r="L1027"/>
      <c r="M1027"/>
      <c r="N1027"/>
      <c r="O1027"/>
      <c r="P1027"/>
      <c r="Q1027"/>
      <c r="R1027"/>
      <c r="S1027"/>
      <c r="T1027"/>
      <c r="U1027"/>
      <c r="V1027"/>
      <c r="W1027"/>
      <c r="X1027"/>
      <c r="Y1027"/>
      <c r="Z1027"/>
      <c r="AA1027"/>
      <c r="AB1027"/>
      <c r="AC1027"/>
      <c r="AD1027"/>
      <c r="AE1027"/>
      <c r="AF1027"/>
      <c r="AG1027"/>
      <c r="AH1027"/>
      <c r="AI1027"/>
    </row>
    <row r="1028" spans="1:35" s="3" customFormat="1" ht="47.25" customHeight="1" x14ac:dyDescent="0.25">
      <c r="A1028" s="18" t="s">
        <v>1167</v>
      </c>
      <c r="B1028" s="17" t="s">
        <v>836</v>
      </c>
      <c r="C1028" s="20">
        <v>0</v>
      </c>
      <c r="D1028" s="20">
        <v>0</v>
      </c>
      <c r="E1028" s="20">
        <v>0</v>
      </c>
      <c r="F1028" s="20">
        <v>0</v>
      </c>
      <c r="G1028" s="20">
        <v>4541</v>
      </c>
      <c r="H1028" s="20">
        <v>1.0363864491844417</v>
      </c>
      <c r="I1028" s="20">
        <v>0</v>
      </c>
      <c r="J1028"/>
      <c r="K1028"/>
      <c r="L1028"/>
      <c r="M1028"/>
      <c r="N1028"/>
      <c r="O1028"/>
      <c r="P1028"/>
      <c r="Q1028"/>
      <c r="R1028"/>
      <c r="S1028"/>
      <c r="T1028"/>
      <c r="U1028"/>
      <c r="V1028"/>
      <c r="W1028"/>
      <c r="X1028"/>
      <c r="Y1028"/>
      <c r="Z1028"/>
      <c r="AA1028"/>
      <c r="AB1028"/>
      <c r="AC1028"/>
      <c r="AD1028"/>
      <c r="AE1028"/>
      <c r="AF1028"/>
      <c r="AG1028"/>
      <c r="AH1028"/>
      <c r="AI1028"/>
    </row>
    <row r="1029" spans="1:35" s="3" customFormat="1" ht="63" customHeight="1" x14ac:dyDescent="0.25">
      <c r="A1029" s="18" t="s">
        <v>1168</v>
      </c>
      <c r="B1029" s="17" t="s">
        <v>838</v>
      </c>
      <c r="C1029" s="20">
        <v>0</v>
      </c>
      <c r="D1029" s="20">
        <v>0</v>
      </c>
      <c r="E1029" s="20">
        <v>0</v>
      </c>
      <c r="F1029" s="20">
        <v>0</v>
      </c>
      <c r="G1029" s="20">
        <v>1575</v>
      </c>
      <c r="H1029" s="20">
        <v>1.0363864491844417</v>
      </c>
      <c r="I1029" s="20">
        <v>0</v>
      </c>
      <c r="J1029"/>
      <c r="K1029"/>
      <c r="L1029"/>
      <c r="M1029"/>
      <c r="N1029"/>
      <c r="O1029"/>
      <c r="P1029"/>
      <c r="Q1029"/>
      <c r="R1029"/>
      <c r="S1029"/>
      <c r="T1029"/>
      <c r="U1029"/>
      <c r="V1029"/>
      <c r="W1029"/>
      <c r="X1029"/>
      <c r="Y1029"/>
      <c r="Z1029"/>
      <c r="AA1029"/>
      <c r="AB1029"/>
      <c r="AC1029"/>
      <c r="AD1029"/>
      <c r="AE1029"/>
      <c r="AF1029"/>
      <c r="AG1029"/>
      <c r="AH1029"/>
      <c r="AI1029"/>
    </row>
    <row r="1030" spans="1:35" s="3" customFormat="1" ht="47.25" customHeight="1" x14ac:dyDescent="0.25">
      <c r="A1030" s="18" t="s">
        <v>1169</v>
      </c>
      <c r="B1030" s="17" t="s">
        <v>840</v>
      </c>
      <c r="C1030" s="20">
        <v>0</v>
      </c>
      <c r="D1030" s="20">
        <v>0</v>
      </c>
      <c r="E1030" s="20">
        <v>0</v>
      </c>
      <c r="F1030" s="20">
        <v>0</v>
      </c>
      <c r="G1030" s="20">
        <v>2941</v>
      </c>
      <c r="H1030" s="20">
        <v>1.0363864491844417</v>
      </c>
      <c r="I1030" s="20">
        <v>0</v>
      </c>
      <c r="J1030"/>
      <c r="K1030"/>
      <c r="L1030"/>
      <c r="M1030"/>
      <c r="N1030"/>
      <c r="O1030"/>
      <c r="P1030"/>
      <c r="Q1030"/>
      <c r="R1030"/>
      <c r="S1030"/>
      <c r="T1030"/>
      <c r="U1030"/>
      <c r="V1030"/>
      <c r="W1030"/>
      <c r="X1030"/>
      <c r="Y1030"/>
      <c r="Z1030"/>
      <c r="AA1030"/>
      <c r="AB1030"/>
      <c r="AC1030"/>
      <c r="AD1030"/>
      <c r="AE1030"/>
      <c r="AF1030"/>
      <c r="AG1030"/>
      <c r="AH1030"/>
      <c r="AI1030"/>
    </row>
    <row r="1031" spans="1:35" s="3" customFormat="1" ht="63" customHeight="1" x14ac:dyDescent="0.25">
      <c r="A1031" s="18" t="s">
        <v>1170</v>
      </c>
      <c r="B1031" s="17" t="s">
        <v>842</v>
      </c>
      <c r="C1031" s="20">
        <v>0</v>
      </c>
      <c r="D1031" s="20">
        <v>0</v>
      </c>
      <c r="E1031" s="20">
        <v>0</v>
      </c>
      <c r="F1031" s="20">
        <v>0</v>
      </c>
      <c r="G1031" s="20">
        <v>1226</v>
      </c>
      <c r="H1031" s="20">
        <v>1.0363864491844417</v>
      </c>
      <c r="I1031" s="20">
        <v>0</v>
      </c>
      <c r="J1031"/>
      <c r="K1031"/>
      <c r="L1031"/>
      <c r="M1031"/>
      <c r="N1031"/>
      <c r="O1031"/>
      <c r="P1031"/>
      <c r="Q1031"/>
      <c r="R1031"/>
      <c r="S1031"/>
      <c r="T1031"/>
      <c r="U1031"/>
      <c r="V1031"/>
      <c r="W1031"/>
      <c r="X1031"/>
      <c r="Y1031"/>
      <c r="Z1031"/>
      <c r="AA1031"/>
      <c r="AB1031"/>
      <c r="AC1031"/>
      <c r="AD1031"/>
      <c r="AE1031"/>
      <c r="AF1031"/>
      <c r="AG1031"/>
      <c r="AH1031"/>
      <c r="AI1031"/>
    </row>
    <row r="1032" spans="1:35" s="3" customFormat="1" ht="47.25" customHeight="1" x14ac:dyDescent="0.25">
      <c r="A1032" s="18" t="s">
        <v>1171</v>
      </c>
      <c r="B1032" s="17" t="s">
        <v>844</v>
      </c>
      <c r="C1032" s="20">
        <v>0</v>
      </c>
      <c r="D1032" s="20">
        <v>0</v>
      </c>
      <c r="E1032" s="20">
        <v>0</v>
      </c>
      <c r="F1032" s="20">
        <v>0</v>
      </c>
      <c r="G1032" s="20">
        <v>2291</v>
      </c>
      <c r="H1032" s="20">
        <v>1.0363864491844417</v>
      </c>
      <c r="I1032" s="20">
        <v>0</v>
      </c>
      <c r="J1032"/>
      <c r="K1032"/>
      <c r="L1032"/>
      <c r="M1032"/>
      <c r="N1032"/>
      <c r="O1032"/>
      <c r="P1032"/>
      <c r="Q1032"/>
      <c r="R1032"/>
      <c r="S1032"/>
      <c r="T1032"/>
      <c r="U1032"/>
      <c r="V1032"/>
      <c r="W1032"/>
      <c r="X1032"/>
      <c r="Y1032"/>
      <c r="Z1032"/>
      <c r="AA1032"/>
      <c r="AB1032"/>
      <c r="AC1032"/>
      <c r="AD1032"/>
      <c r="AE1032"/>
      <c r="AF1032"/>
      <c r="AG1032"/>
      <c r="AH1032"/>
      <c r="AI1032"/>
    </row>
    <row r="1033" spans="1:35" s="3" customFormat="1" ht="15.75" customHeight="1" x14ac:dyDescent="0.25">
      <c r="A1033" s="18" t="s">
        <v>1172</v>
      </c>
      <c r="B1033" s="17" t="s">
        <v>846</v>
      </c>
      <c r="C1033" s="20">
        <v>0</v>
      </c>
      <c r="D1033" s="20">
        <v>0</v>
      </c>
      <c r="E1033" s="20">
        <v>0</v>
      </c>
      <c r="F1033" s="20">
        <v>0</v>
      </c>
      <c r="G1033" s="20">
        <v>1044</v>
      </c>
      <c r="H1033" s="20">
        <v>1.0363864491844417</v>
      </c>
      <c r="I1033" s="20">
        <v>0</v>
      </c>
      <c r="J1033"/>
      <c r="K1033"/>
      <c r="L1033"/>
      <c r="M1033"/>
      <c r="N1033"/>
      <c r="O1033"/>
      <c r="P1033"/>
      <c r="Q1033"/>
      <c r="R1033"/>
      <c r="S1033"/>
      <c r="T1033"/>
      <c r="U1033"/>
      <c r="V1033"/>
      <c r="W1033"/>
      <c r="X1033"/>
      <c r="Y1033"/>
      <c r="Z1033"/>
      <c r="AA1033"/>
      <c r="AB1033"/>
      <c r="AC1033"/>
      <c r="AD1033"/>
      <c r="AE1033"/>
      <c r="AF1033"/>
      <c r="AG1033"/>
      <c r="AH1033"/>
      <c r="AI1033"/>
    </row>
    <row r="1034" spans="1:35" s="3" customFormat="1" ht="47.25" customHeight="1" x14ac:dyDescent="0.25">
      <c r="A1034" s="18" t="s">
        <v>1173</v>
      </c>
      <c r="B1034" s="17" t="s">
        <v>848</v>
      </c>
      <c r="C1034" s="20">
        <v>0</v>
      </c>
      <c r="D1034" s="20">
        <v>0</v>
      </c>
      <c r="E1034" s="20">
        <v>0</v>
      </c>
      <c r="F1034" s="20">
        <v>0</v>
      </c>
      <c r="G1034" s="20">
        <v>1950</v>
      </c>
      <c r="H1034" s="20">
        <v>1.0363864491844417</v>
      </c>
      <c r="I1034" s="20">
        <v>0</v>
      </c>
      <c r="J1034"/>
      <c r="K1034"/>
      <c r="L1034"/>
      <c r="M1034"/>
      <c r="N1034"/>
      <c r="O1034"/>
      <c r="P1034"/>
      <c r="Q1034"/>
      <c r="R1034"/>
      <c r="S1034"/>
      <c r="T1034"/>
      <c r="U1034"/>
      <c r="V1034"/>
      <c r="W1034"/>
      <c r="X1034"/>
      <c r="Y1034"/>
      <c r="Z1034"/>
      <c r="AA1034"/>
      <c r="AB1034"/>
      <c r="AC1034"/>
      <c r="AD1034"/>
      <c r="AE1034"/>
      <c r="AF1034"/>
      <c r="AG1034"/>
      <c r="AH1034"/>
      <c r="AI1034"/>
    </row>
    <row r="1035" spans="1:35" s="3" customFormat="1" ht="47.25" customHeight="1" x14ac:dyDescent="0.25">
      <c r="A1035" s="18" t="s">
        <v>1174</v>
      </c>
      <c r="B1035" s="17" t="s">
        <v>850</v>
      </c>
      <c r="C1035" s="20">
        <v>0</v>
      </c>
      <c r="D1035" s="20">
        <v>0</v>
      </c>
      <c r="E1035" s="20">
        <v>0</v>
      </c>
      <c r="F1035" s="20">
        <v>0</v>
      </c>
      <c r="G1035" s="20">
        <v>12474</v>
      </c>
      <c r="H1035" s="20">
        <v>1.0363864491844417</v>
      </c>
      <c r="I1035" s="20">
        <v>0</v>
      </c>
      <c r="J1035"/>
      <c r="K1035"/>
      <c r="L1035"/>
      <c r="M1035"/>
      <c r="N1035"/>
      <c r="O1035"/>
      <c r="P1035"/>
      <c r="Q1035"/>
      <c r="R1035"/>
      <c r="S1035"/>
      <c r="T1035"/>
      <c r="U1035"/>
      <c r="V1035"/>
      <c r="W1035"/>
      <c r="X1035"/>
      <c r="Y1035"/>
      <c r="Z1035"/>
      <c r="AA1035"/>
      <c r="AB1035"/>
      <c r="AC1035"/>
      <c r="AD1035"/>
      <c r="AE1035"/>
      <c r="AF1035"/>
      <c r="AG1035"/>
      <c r="AH1035"/>
      <c r="AI1035"/>
    </row>
    <row r="1036" spans="1:35" s="3" customFormat="1" ht="63" customHeight="1" x14ac:dyDescent="0.25">
      <c r="A1036" s="18" t="s">
        <v>1175</v>
      </c>
      <c r="B1036" s="17" t="s">
        <v>852</v>
      </c>
      <c r="C1036" s="20">
        <v>0</v>
      </c>
      <c r="D1036" s="20">
        <v>0</v>
      </c>
      <c r="E1036" s="20">
        <v>0</v>
      </c>
      <c r="F1036" s="20">
        <v>0</v>
      </c>
      <c r="G1036" s="20">
        <v>23299</v>
      </c>
      <c r="H1036" s="20">
        <v>1.0363864491844417</v>
      </c>
      <c r="I1036" s="20">
        <v>0</v>
      </c>
      <c r="J1036"/>
      <c r="K1036"/>
      <c r="L1036"/>
      <c r="M1036"/>
      <c r="N1036"/>
      <c r="O1036"/>
      <c r="P1036"/>
      <c r="Q1036"/>
      <c r="R1036"/>
      <c r="S1036"/>
      <c r="T1036"/>
      <c r="U1036"/>
      <c r="V1036"/>
      <c r="W1036"/>
      <c r="X1036"/>
      <c r="Y1036"/>
      <c r="Z1036"/>
      <c r="AA1036"/>
      <c r="AB1036"/>
      <c r="AC1036"/>
      <c r="AD1036"/>
      <c r="AE1036"/>
      <c r="AF1036"/>
      <c r="AG1036"/>
      <c r="AH1036"/>
      <c r="AI1036"/>
    </row>
    <row r="1037" spans="1:35" s="3" customFormat="1" ht="47.25" customHeight="1" x14ac:dyDescent="0.25">
      <c r="A1037" s="18" t="s">
        <v>1176</v>
      </c>
      <c r="B1037" s="17" t="s">
        <v>854</v>
      </c>
      <c r="C1037" s="20">
        <v>0</v>
      </c>
      <c r="D1037" s="20">
        <v>0</v>
      </c>
      <c r="E1037" s="20">
        <v>235</v>
      </c>
      <c r="F1037" s="20">
        <v>78.333333333333329</v>
      </c>
      <c r="G1037" s="20">
        <v>7842</v>
      </c>
      <c r="H1037" s="20">
        <v>1.0363864491844417</v>
      </c>
      <c r="I1037" s="20">
        <v>636.64183186951072</v>
      </c>
      <c r="J1037"/>
      <c r="K1037"/>
      <c r="L1037"/>
      <c r="M1037"/>
      <c r="N1037"/>
      <c r="O1037"/>
      <c r="P1037"/>
      <c r="Q1037"/>
      <c r="R1037"/>
      <c r="S1037"/>
      <c r="T1037"/>
      <c r="U1037"/>
      <c r="V1037"/>
      <c r="W1037"/>
      <c r="X1037"/>
      <c r="Y1037"/>
      <c r="Z1037"/>
      <c r="AA1037"/>
      <c r="AB1037"/>
      <c r="AC1037"/>
      <c r="AD1037"/>
      <c r="AE1037"/>
      <c r="AF1037"/>
      <c r="AG1037"/>
      <c r="AH1037"/>
      <c r="AI1037"/>
    </row>
    <row r="1038" spans="1:35" s="3" customFormat="1" ht="63" customHeight="1" x14ac:dyDescent="0.25">
      <c r="A1038" s="18" t="s">
        <v>1177</v>
      </c>
      <c r="B1038" s="17" t="s">
        <v>856</v>
      </c>
      <c r="C1038" s="20">
        <v>0</v>
      </c>
      <c r="D1038" s="20">
        <v>0</v>
      </c>
      <c r="E1038" s="20">
        <v>0</v>
      </c>
      <c r="F1038" s="20">
        <v>0</v>
      </c>
      <c r="G1038" s="20">
        <v>19882</v>
      </c>
      <c r="H1038" s="20">
        <v>1.0363864491844417</v>
      </c>
      <c r="I1038" s="20">
        <v>0</v>
      </c>
      <c r="J1038"/>
      <c r="K1038"/>
      <c r="L1038"/>
      <c r="M1038"/>
      <c r="N1038"/>
      <c r="O1038"/>
      <c r="P1038"/>
      <c r="Q1038"/>
      <c r="R1038"/>
      <c r="S1038"/>
      <c r="T1038"/>
      <c r="U1038"/>
      <c r="V1038"/>
      <c r="W1038"/>
      <c r="X1038"/>
      <c r="Y1038"/>
      <c r="Z1038"/>
      <c r="AA1038"/>
      <c r="AB1038"/>
      <c r="AC1038"/>
      <c r="AD1038"/>
      <c r="AE1038"/>
      <c r="AF1038"/>
      <c r="AG1038"/>
      <c r="AH1038"/>
      <c r="AI1038"/>
    </row>
    <row r="1039" spans="1:35" s="3" customFormat="1" ht="47.25" customHeight="1" x14ac:dyDescent="0.25">
      <c r="A1039" s="18" t="s">
        <v>1178</v>
      </c>
      <c r="B1039" s="17" t="s">
        <v>858</v>
      </c>
      <c r="C1039" s="20">
        <v>0</v>
      </c>
      <c r="D1039" s="20">
        <v>0</v>
      </c>
      <c r="E1039" s="20">
        <v>0</v>
      </c>
      <c r="F1039" s="20">
        <v>0</v>
      </c>
      <c r="G1039" s="20">
        <v>5212</v>
      </c>
      <c r="H1039" s="20">
        <v>1.0363864491844417</v>
      </c>
      <c r="I1039" s="20">
        <v>0</v>
      </c>
      <c r="J1039"/>
      <c r="K1039"/>
      <c r="L1039"/>
      <c r="M1039"/>
      <c r="N1039"/>
      <c r="O1039"/>
      <c r="P1039"/>
      <c r="Q1039"/>
      <c r="R1039"/>
      <c r="S1039"/>
      <c r="T1039"/>
      <c r="U1039"/>
      <c r="V1039"/>
      <c r="W1039"/>
      <c r="X1039"/>
      <c r="Y1039"/>
      <c r="Z1039"/>
      <c r="AA1039"/>
      <c r="AB1039"/>
      <c r="AC1039"/>
      <c r="AD1039"/>
      <c r="AE1039"/>
      <c r="AF1039"/>
      <c r="AG1039"/>
      <c r="AH1039"/>
      <c r="AI1039"/>
    </row>
    <row r="1040" spans="1:35" s="3" customFormat="1" ht="63" customHeight="1" x14ac:dyDescent="0.25">
      <c r="A1040" s="18" t="s">
        <v>1179</v>
      </c>
      <c r="B1040" s="17" t="s">
        <v>860</v>
      </c>
      <c r="C1040" s="20">
        <v>0</v>
      </c>
      <c r="D1040" s="20">
        <v>0</v>
      </c>
      <c r="E1040" s="20">
        <v>0</v>
      </c>
      <c r="F1040" s="20">
        <v>0</v>
      </c>
      <c r="G1040" s="20">
        <v>13215</v>
      </c>
      <c r="H1040" s="20">
        <v>1.0363864491844417</v>
      </c>
      <c r="I1040" s="20">
        <v>0</v>
      </c>
      <c r="J1040"/>
      <c r="K1040"/>
      <c r="L1040"/>
      <c r="M1040"/>
      <c r="N1040"/>
      <c r="O1040"/>
      <c r="P1040"/>
      <c r="Q1040"/>
      <c r="R1040"/>
      <c r="S1040"/>
      <c r="T1040"/>
      <c r="U1040"/>
      <c r="V1040"/>
      <c r="W1040"/>
      <c r="X1040"/>
      <c r="Y1040"/>
      <c r="Z1040"/>
      <c r="AA1040"/>
      <c r="AB1040"/>
      <c r="AC1040"/>
      <c r="AD1040"/>
      <c r="AE1040"/>
      <c r="AF1040"/>
      <c r="AG1040"/>
      <c r="AH1040"/>
      <c r="AI1040"/>
    </row>
    <row r="1041" spans="1:35" s="3" customFormat="1" ht="47.25" customHeight="1" x14ac:dyDescent="0.25">
      <c r="A1041" s="18" t="s">
        <v>1180</v>
      </c>
      <c r="B1041" s="17" t="s">
        <v>862</v>
      </c>
      <c r="C1041" s="20">
        <v>0</v>
      </c>
      <c r="D1041" s="20">
        <v>0</v>
      </c>
      <c r="E1041" s="20">
        <v>0</v>
      </c>
      <c r="F1041" s="20">
        <v>0</v>
      </c>
      <c r="G1041" s="20">
        <v>4540</v>
      </c>
      <c r="H1041" s="20">
        <v>1.0363864491844417</v>
      </c>
      <c r="I1041" s="20">
        <v>0</v>
      </c>
      <c r="J1041"/>
      <c r="K1041"/>
      <c r="L1041"/>
      <c r="M1041"/>
      <c r="N1041"/>
      <c r="O1041"/>
      <c r="P1041"/>
      <c r="Q1041"/>
      <c r="R1041"/>
      <c r="S1041"/>
      <c r="T1041"/>
      <c r="U1041"/>
      <c r="V1041"/>
      <c r="W1041"/>
      <c r="X1041"/>
      <c r="Y1041"/>
      <c r="Z1041"/>
      <c r="AA1041"/>
      <c r="AB1041"/>
      <c r="AC1041"/>
      <c r="AD1041"/>
      <c r="AE1041"/>
      <c r="AF1041"/>
      <c r="AG1041"/>
      <c r="AH1041"/>
      <c r="AI1041"/>
    </row>
    <row r="1042" spans="1:35" s="3" customFormat="1" ht="63" customHeight="1" x14ac:dyDescent="0.25">
      <c r="A1042" s="18" t="s">
        <v>1181</v>
      </c>
      <c r="B1042" s="17" t="s">
        <v>864</v>
      </c>
      <c r="C1042" s="20">
        <v>0</v>
      </c>
      <c r="D1042" s="20">
        <v>0</v>
      </c>
      <c r="E1042" s="20">
        <v>0</v>
      </c>
      <c r="F1042" s="20">
        <v>0</v>
      </c>
      <c r="G1042" s="20">
        <v>8480</v>
      </c>
      <c r="H1042" s="20">
        <v>1.0363864491844417</v>
      </c>
      <c r="I1042" s="20">
        <v>0</v>
      </c>
      <c r="J1042"/>
      <c r="K1042"/>
      <c r="L1042"/>
      <c r="M1042"/>
      <c r="N1042"/>
      <c r="O1042"/>
      <c r="P1042"/>
      <c r="Q1042"/>
      <c r="R1042"/>
      <c r="S1042"/>
      <c r="T1042"/>
      <c r="U1042"/>
      <c r="V1042"/>
      <c r="W1042"/>
      <c r="X1042"/>
      <c r="Y1042"/>
      <c r="Z1042"/>
      <c r="AA1042"/>
      <c r="AB1042"/>
      <c r="AC1042"/>
      <c r="AD1042"/>
      <c r="AE1042"/>
      <c r="AF1042"/>
      <c r="AG1042"/>
      <c r="AH1042"/>
      <c r="AI1042"/>
    </row>
    <row r="1043" spans="1:35" s="3" customFormat="1" ht="47.25" customHeight="1" x14ac:dyDescent="0.25">
      <c r="A1043" s="18" t="s">
        <v>1182</v>
      </c>
      <c r="B1043" s="17" t="s">
        <v>866</v>
      </c>
      <c r="C1043" s="20">
        <v>0</v>
      </c>
      <c r="D1043" s="20">
        <v>0</v>
      </c>
      <c r="E1043" s="20">
        <v>0</v>
      </c>
      <c r="F1043" s="20">
        <v>0</v>
      </c>
      <c r="G1043" s="20">
        <v>3762</v>
      </c>
      <c r="H1043" s="20">
        <v>1.0363864491844417</v>
      </c>
      <c r="I1043" s="20">
        <v>0</v>
      </c>
      <c r="J1043"/>
      <c r="K1043"/>
      <c r="L1043"/>
      <c r="M1043"/>
      <c r="N1043"/>
      <c r="O1043"/>
      <c r="P1043"/>
      <c r="Q1043"/>
      <c r="R1043"/>
      <c r="S1043"/>
      <c r="T1043"/>
      <c r="U1043"/>
      <c r="V1043"/>
      <c r="W1043"/>
      <c r="X1043"/>
      <c r="Y1043"/>
      <c r="Z1043"/>
      <c r="AA1043"/>
      <c r="AB1043"/>
      <c r="AC1043"/>
      <c r="AD1043"/>
      <c r="AE1043"/>
      <c r="AF1043"/>
      <c r="AG1043"/>
      <c r="AH1043"/>
      <c r="AI1043"/>
    </row>
    <row r="1044" spans="1:35" s="3" customFormat="1" ht="63" customHeight="1" x14ac:dyDescent="0.25">
      <c r="A1044" s="18" t="s">
        <v>1183</v>
      </c>
      <c r="B1044" s="17" t="s">
        <v>868</v>
      </c>
      <c r="C1044" s="20">
        <v>0</v>
      </c>
      <c r="D1044" s="20">
        <v>0</v>
      </c>
      <c r="E1044" s="20">
        <v>0</v>
      </c>
      <c r="F1044" s="20">
        <v>0</v>
      </c>
      <c r="G1044" s="20">
        <v>7027</v>
      </c>
      <c r="H1044" s="20">
        <v>1.0363864491844417</v>
      </c>
      <c r="I1044" s="20">
        <v>0</v>
      </c>
      <c r="J1044"/>
      <c r="K1044"/>
      <c r="L1044"/>
      <c r="M1044"/>
      <c r="N1044"/>
      <c r="O1044"/>
      <c r="P1044"/>
      <c r="Q1044"/>
      <c r="R1044"/>
      <c r="S1044"/>
      <c r="T1044"/>
      <c r="U1044"/>
      <c r="V1044"/>
      <c r="W1044"/>
      <c r="X1044"/>
      <c r="Y1044"/>
      <c r="Z1044"/>
      <c r="AA1044"/>
      <c r="AB1044"/>
      <c r="AC1044"/>
      <c r="AD1044"/>
      <c r="AE1044"/>
      <c r="AF1044"/>
      <c r="AG1044"/>
      <c r="AH1044"/>
      <c r="AI1044"/>
    </row>
    <row r="1045" spans="1:35" s="3" customFormat="1" ht="47.25" customHeight="1" x14ac:dyDescent="0.25">
      <c r="A1045" s="18" t="s">
        <v>1184</v>
      </c>
      <c r="B1045" s="17" t="s">
        <v>47</v>
      </c>
      <c r="C1045" s="20">
        <v>333.7</v>
      </c>
      <c r="D1045" s="20">
        <v>1356.42</v>
      </c>
      <c r="E1045" s="20">
        <v>951.28</v>
      </c>
      <c r="F1045" s="20">
        <v>880.4666666666667</v>
      </c>
      <c r="G1045" s="20" t="s">
        <v>15</v>
      </c>
      <c r="H1045" s="20" t="s">
        <v>15</v>
      </c>
      <c r="I1045" s="20">
        <v>1636.4445579590131</v>
      </c>
      <c r="J1045"/>
      <c r="K1045"/>
      <c r="L1045"/>
      <c r="M1045"/>
      <c r="N1045"/>
      <c r="O1045"/>
      <c r="P1045"/>
      <c r="Q1045"/>
      <c r="R1045"/>
      <c r="S1045"/>
      <c r="T1045"/>
      <c r="U1045"/>
      <c r="V1045"/>
      <c r="W1045"/>
      <c r="X1045"/>
      <c r="Y1045"/>
      <c r="Z1045"/>
      <c r="AA1045"/>
      <c r="AB1045"/>
      <c r="AC1045"/>
      <c r="AD1045"/>
      <c r="AE1045"/>
      <c r="AF1045"/>
      <c r="AG1045"/>
      <c r="AH1045"/>
      <c r="AI1045"/>
    </row>
    <row r="1046" spans="1:35" s="3" customFormat="1" ht="63" customHeight="1" x14ac:dyDescent="0.25">
      <c r="A1046" s="18" t="s">
        <v>1185</v>
      </c>
      <c r="B1046" s="17" t="s">
        <v>794</v>
      </c>
      <c r="C1046" s="20">
        <v>23.5</v>
      </c>
      <c r="D1046" s="20">
        <v>0</v>
      </c>
      <c r="E1046" s="20">
        <v>0</v>
      </c>
      <c r="F1046" s="20">
        <v>7.833333333333333</v>
      </c>
      <c r="G1046" s="20">
        <v>3490</v>
      </c>
      <c r="H1046" s="20">
        <v>1.0363864491844417</v>
      </c>
      <c r="I1046" s="20">
        <v>28.333078209953992</v>
      </c>
      <c r="J1046"/>
      <c r="K1046"/>
      <c r="L1046"/>
      <c r="M1046"/>
      <c r="N1046"/>
      <c r="O1046"/>
      <c r="P1046"/>
      <c r="Q1046"/>
      <c r="R1046"/>
      <c r="S1046"/>
      <c r="T1046"/>
      <c r="U1046"/>
      <c r="V1046"/>
      <c r="W1046"/>
      <c r="X1046"/>
      <c r="Y1046"/>
      <c r="Z1046"/>
      <c r="AA1046"/>
      <c r="AB1046"/>
      <c r="AC1046"/>
      <c r="AD1046"/>
      <c r="AE1046"/>
      <c r="AF1046"/>
      <c r="AG1046"/>
      <c r="AH1046"/>
      <c r="AI1046"/>
    </row>
    <row r="1047" spans="1:35" s="3" customFormat="1" ht="47.25" customHeight="1" x14ac:dyDescent="0.25">
      <c r="A1047" s="18" t="s">
        <v>1186</v>
      </c>
      <c r="B1047" s="17" t="s">
        <v>796</v>
      </c>
      <c r="C1047" s="20">
        <v>37.599999999999994</v>
      </c>
      <c r="D1047" s="20">
        <v>0</v>
      </c>
      <c r="E1047" s="20">
        <v>37.6</v>
      </c>
      <c r="F1047" s="20">
        <v>25.066666666666663</v>
      </c>
      <c r="G1047" s="20">
        <v>2639</v>
      </c>
      <c r="H1047" s="20">
        <v>1.0363864491844417</v>
      </c>
      <c r="I1047" s="20">
        <v>68.557930907570039</v>
      </c>
      <c r="J1047"/>
      <c r="K1047"/>
      <c r="L1047"/>
      <c r="M1047"/>
      <c r="N1047"/>
      <c r="O1047"/>
      <c r="P1047"/>
      <c r="Q1047"/>
      <c r="R1047"/>
      <c r="S1047"/>
      <c r="T1047"/>
      <c r="U1047"/>
      <c r="V1047"/>
      <c r="W1047"/>
      <c r="X1047"/>
      <c r="Y1047"/>
      <c r="Z1047"/>
      <c r="AA1047"/>
      <c r="AB1047"/>
      <c r="AC1047"/>
      <c r="AD1047"/>
      <c r="AE1047"/>
      <c r="AF1047"/>
      <c r="AG1047"/>
      <c r="AH1047"/>
      <c r="AI1047"/>
    </row>
    <row r="1048" spans="1:35" s="3" customFormat="1" ht="63" customHeight="1" x14ac:dyDescent="0.25">
      <c r="A1048" s="18" t="s">
        <v>1187</v>
      </c>
      <c r="B1048" s="17" t="s">
        <v>798</v>
      </c>
      <c r="C1048" s="20">
        <v>0</v>
      </c>
      <c r="D1048" s="20">
        <v>0</v>
      </c>
      <c r="E1048" s="20">
        <v>59.219999999999992</v>
      </c>
      <c r="F1048" s="20">
        <v>19.739999999999998</v>
      </c>
      <c r="G1048" s="20">
        <v>2378</v>
      </c>
      <c r="H1048" s="20">
        <v>1.0363864491844417</v>
      </c>
      <c r="I1048" s="20">
        <v>48.649762509410287</v>
      </c>
      <c r="J1048"/>
      <c r="K1048"/>
      <c r="L1048"/>
      <c r="M1048"/>
      <c r="N1048"/>
      <c r="O1048"/>
      <c r="P1048"/>
      <c r="Q1048"/>
      <c r="R1048"/>
      <c r="S1048"/>
      <c r="T1048"/>
      <c r="U1048"/>
      <c r="V1048"/>
      <c r="W1048"/>
      <c r="X1048"/>
      <c r="Y1048"/>
      <c r="Z1048"/>
      <c r="AA1048"/>
      <c r="AB1048"/>
      <c r="AC1048"/>
      <c r="AD1048"/>
      <c r="AE1048"/>
      <c r="AF1048"/>
      <c r="AG1048"/>
      <c r="AH1048"/>
      <c r="AI1048"/>
    </row>
    <row r="1049" spans="1:35" s="3" customFormat="1" ht="47.25" customHeight="1" x14ac:dyDescent="0.25">
      <c r="A1049" s="18" t="s">
        <v>1188</v>
      </c>
      <c r="B1049" s="17" t="s">
        <v>800</v>
      </c>
      <c r="C1049" s="20">
        <v>0</v>
      </c>
      <c r="D1049" s="20">
        <v>0</v>
      </c>
      <c r="E1049" s="20">
        <v>94</v>
      </c>
      <c r="F1049" s="20">
        <v>31.333333333333332</v>
      </c>
      <c r="G1049" s="20">
        <v>2004</v>
      </c>
      <c r="H1049" s="20">
        <v>1.0363864491844417</v>
      </c>
      <c r="I1049" s="20">
        <v>65.07677791718946</v>
      </c>
      <c r="J1049"/>
      <c r="K1049"/>
      <c r="L1049"/>
      <c r="M1049"/>
      <c r="N1049"/>
      <c r="O1049"/>
      <c r="P1049"/>
      <c r="Q1049"/>
      <c r="R1049"/>
      <c r="S1049"/>
      <c r="T1049"/>
      <c r="U1049"/>
      <c r="V1049"/>
      <c r="W1049"/>
      <c r="X1049"/>
      <c r="Y1049"/>
      <c r="Z1049"/>
      <c r="AA1049"/>
      <c r="AB1049"/>
      <c r="AC1049"/>
      <c r="AD1049"/>
      <c r="AE1049"/>
      <c r="AF1049"/>
      <c r="AG1049"/>
      <c r="AH1049"/>
      <c r="AI1049"/>
    </row>
    <row r="1050" spans="1:35" s="3" customFormat="1" ht="31.5" customHeight="1" x14ac:dyDescent="0.25">
      <c r="A1050" s="18" t="s">
        <v>1189</v>
      </c>
      <c r="B1050" s="17" t="s">
        <v>802</v>
      </c>
      <c r="C1050" s="20">
        <v>0</v>
      </c>
      <c r="D1050" s="20">
        <v>0</v>
      </c>
      <c r="E1050" s="20">
        <v>0</v>
      </c>
      <c r="F1050" s="20">
        <v>0</v>
      </c>
      <c r="G1050" s="20">
        <v>4035</v>
      </c>
      <c r="H1050" s="20">
        <v>1.0363864491844417</v>
      </c>
      <c r="I1050" s="20">
        <v>0</v>
      </c>
      <c r="J1050"/>
      <c r="K1050"/>
      <c r="L1050"/>
      <c r="M1050"/>
      <c r="N1050"/>
      <c r="O1050"/>
      <c r="P1050"/>
      <c r="Q1050"/>
      <c r="R1050"/>
      <c r="S1050"/>
      <c r="T1050"/>
      <c r="U1050"/>
      <c r="V1050"/>
      <c r="W1050"/>
      <c r="X1050"/>
      <c r="Y1050"/>
      <c r="Z1050"/>
      <c r="AA1050"/>
      <c r="AB1050"/>
      <c r="AC1050"/>
      <c r="AD1050"/>
      <c r="AE1050"/>
      <c r="AF1050"/>
      <c r="AG1050"/>
      <c r="AH1050"/>
      <c r="AI1050"/>
    </row>
    <row r="1051" spans="1:35" s="3" customFormat="1" ht="15.75" customHeight="1" x14ac:dyDescent="0.25">
      <c r="A1051" s="18" t="s">
        <v>1190</v>
      </c>
      <c r="B1051" s="17" t="s">
        <v>804</v>
      </c>
      <c r="C1051" s="20">
        <v>37.599999999999994</v>
      </c>
      <c r="D1051" s="20">
        <v>0</v>
      </c>
      <c r="E1051" s="20">
        <v>37.6</v>
      </c>
      <c r="F1051" s="20">
        <v>25.066666666666663</v>
      </c>
      <c r="G1051" s="20">
        <v>2926</v>
      </c>
      <c r="H1051" s="20">
        <v>1.0363864491844417</v>
      </c>
      <c r="I1051" s="20">
        <v>76.013833207862803</v>
      </c>
      <c r="J1051"/>
      <c r="K1051"/>
      <c r="L1051"/>
      <c r="M1051"/>
      <c r="N1051"/>
      <c r="O1051"/>
      <c r="P1051"/>
      <c r="Q1051"/>
      <c r="R1051"/>
      <c r="S1051"/>
      <c r="T1051"/>
      <c r="U1051"/>
      <c r="V1051"/>
      <c r="W1051"/>
      <c r="X1051"/>
      <c r="Y1051"/>
      <c r="Z1051"/>
      <c r="AA1051"/>
      <c r="AB1051"/>
      <c r="AC1051"/>
      <c r="AD1051"/>
      <c r="AE1051"/>
      <c r="AF1051"/>
      <c r="AG1051"/>
      <c r="AH1051"/>
      <c r="AI1051"/>
    </row>
    <row r="1052" spans="1:35" s="3" customFormat="1" ht="15.75" customHeight="1" x14ac:dyDescent="0.25">
      <c r="A1052" s="18" t="s">
        <v>1191</v>
      </c>
      <c r="B1052" s="17" t="s">
        <v>806</v>
      </c>
      <c r="C1052" s="20">
        <v>0</v>
      </c>
      <c r="D1052" s="20">
        <v>59.219999999999992</v>
      </c>
      <c r="E1052" s="20">
        <v>177.66</v>
      </c>
      <c r="F1052" s="20">
        <v>78.959999999999994</v>
      </c>
      <c r="G1052" s="20">
        <v>2749</v>
      </c>
      <c r="H1052" s="20">
        <v>1.0363864491844417</v>
      </c>
      <c r="I1052" s="20">
        <v>224.95912050188204</v>
      </c>
      <c r="J1052"/>
      <c r="K1052"/>
      <c r="L1052"/>
      <c r="M1052"/>
      <c r="N1052"/>
      <c r="O1052"/>
      <c r="P1052"/>
      <c r="Q1052"/>
      <c r="R1052"/>
      <c r="S1052"/>
      <c r="T1052"/>
      <c r="U1052"/>
      <c r="V1052"/>
      <c r="W1052"/>
      <c r="X1052"/>
      <c r="Y1052"/>
      <c r="Z1052"/>
      <c r="AA1052"/>
      <c r="AB1052"/>
      <c r="AC1052"/>
      <c r="AD1052"/>
      <c r="AE1052"/>
      <c r="AF1052"/>
      <c r="AG1052"/>
      <c r="AH1052"/>
      <c r="AI1052"/>
    </row>
    <row r="1053" spans="1:35" s="3" customFormat="1" ht="15.75" customHeight="1" x14ac:dyDescent="0.25">
      <c r="A1053" s="18" t="s">
        <v>1192</v>
      </c>
      <c r="B1053" s="17" t="s">
        <v>808</v>
      </c>
      <c r="C1053" s="20">
        <v>0</v>
      </c>
      <c r="D1053" s="20">
        <v>94</v>
      </c>
      <c r="E1053" s="20">
        <v>94</v>
      </c>
      <c r="F1053" s="20">
        <v>62.666666666666664</v>
      </c>
      <c r="G1053" s="20">
        <v>2316</v>
      </c>
      <c r="H1053" s="20">
        <v>1.0363864491844417</v>
      </c>
      <c r="I1053" s="20">
        <v>150.41698368883314</v>
      </c>
      <c r="J1053"/>
      <c r="K1053"/>
      <c r="L1053"/>
      <c r="M1053"/>
      <c r="N1053"/>
      <c r="O1053"/>
      <c r="P1053"/>
      <c r="Q1053"/>
      <c r="R1053"/>
      <c r="S1053"/>
      <c r="T1053"/>
      <c r="U1053"/>
      <c r="V1053"/>
      <c r="W1053"/>
      <c r="X1053"/>
      <c r="Y1053"/>
      <c r="Z1053"/>
      <c r="AA1053"/>
      <c r="AB1053"/>
      <c r="AC1053"/>
      <c r="AD1053"/>
      <c r="AE1053"/>
      <c r="AF1053"/>
      <c r="AG1053"/>
      <c r="AH1053"/>
      <c r="AI1053"/>
    </row>
    <row r="1054" spans="1:35" s="3" customFormat="1" ht="31.5" customHeight="1" x14ac:dyDescent="0.25">
      <c r="A1054" s="18" t="s">
        <v>1193</v>
      </c>
      <c r="B1054" s="17" t="s">
        <v>810</v>
      </c>
      <c r="C1054" s="20">
        <v>0</v>
      </c>
      <c r="D1054" s="20">
        <v>0</v>
      </c>
      <c r="E1054" s="20">
        <v>300.8</v>
      </c>
      <c r="F1054" s="20">
        <v>100.26666666666667</v>
      </c>
      <c r="G1054" s="20">
        <v>1499</v>
      </c>
      <c r="H1054" s="20">
        <v>1.0363864491844417</v>
      </c>
      <c r="I1054" s="20">
        <v>155.76860694270178</v>
      </c>
      <c r="J1054"/>
      <c r="K1054"/>
      <c r="L1054"/>
      <c r="M1054"/>
      <c r="N1054"/>
      <c r="O1054"/>
      <c r="P1054"/>
      <c r="Q1054"/>
      <c r="R1054"/>
      <c r="S1054"/>
      <c r="T1054"/>
      <c r="U1054"/>
      <c r="V1054"/>
      <c r="W1054"/>
      <c r="X1054"/>
      <c r="Y1054"/>
      <c r="Z1054"/>
      <c r="AA1054"/>
      <c r="AB1054"/>
      <c r="AC1054"/>
      <c r="AD1054"/>
      <c r="AE1054"/>
      <c r="AF1054"/>
      <c r="AG1054"/>
      <c r="AH1054"/>
      <c r="AI1054"/>
    </row>
    <row r="1055" spans="1:35" s="3" customFormat="1" ht="31.5" customHeight="1" x14ac:dyDescent="0.25">
      <c r="A1055" s="18" t="s">
        <v>1194</v>
      </c>
      <c r="B1055" s="17" t="s">
        <v>812</v>
      </c>
      <c r="C1055" s="20">
        <v>0</v>
      </c>
      <c r="D1055" s="20">
        <v>235</v>
      </c>
      <c r="E1055" s="20">
        <v>0</v>
      </c>
      <c r="F1055" s="20">
        <v>78.333333333333329</v>
      </c>
      <c r="G1055" s="20">
        <v>1196</v>
      </c>
      <c r="H1055" s="20">
        <v>1.0363864491844417</v>
      </c>
      <c r="I1055" s="20">
        <v>97.095591802593049</v>
      </c>
      <c r="J1055"/>
      <c r="K1055"/>
      <c r="L1055"/>
      <c r="M1055"/>
      <c r="N1055"/>
      <c r="O1055"/>
      <c r="P1055"/>
      <c r="Q1055"/>
      <c r="R1055"/>
      <c r="S1055"/>
      <c r="T1055"/>
      <c r="U1055"/>
      <c r="V1055"/>
      <c r="W1055"/>
      <c r="X1055"/>
      <c r="Y1055"/>
      <c r="Z1055"/>
      <c r="AA1055"/>
      <c r="AB1055"/>
      <c r="AC1055"/>
      <c r="AD1055"/>
      <c r="AE1055"/>
      <c r="AF1055"/>
      <c r="AG1055"/>
      <c r="AH1055"/>
      <c r="AI1055"/>
    </row>
    <row r="1056" spans="1:35" s="3" customFormat="1" ht="15.75" customHeight="1" x14ac:dyDescent="0.25">
      <c r="A1056" s="18" t="s">
        <v>1195</v>
      </c>
      <c r="B1056" s="17" t="s">
        <v>814</v>
      </c>
      <c r="C1056" s="20">
        <v>0</v>
      </c>
      <c r="D1056" s="20">
        <v>0</v>
      </c>
      <c r="E1056" s="20">
        <v>0</v>
      </c>
      <c r="F1056" s="20">
        <v>0</v>
      </c>
      <c r="G1056" s="20">
        <v>8926</v>
      </c>
      <c r="H1056" s="20">
        <v>1.0363864491844417</v>
      </c>
      <c r="I1056" s="20">
        <v>0</v>
      </c>
      <c r="J1056"/>
      <c r="K1056"/>
      <c r="L1056"/>
      <c r="M1056"/>
      <c r="N1056"/>
      <c r="O1056"/>
      <c r="P1056"/>
      <c r="Q1056"/>
      <c r="R1056"/>
      <c r="S1056"/>
      <c r="T1056"/>
      <c r="U1056"/>
      <c r="V1056"/>
      <c r="W1056"/>
      <c r="X1056"/>
      <c r="Y1056"/>
      <c r="Z1056"/>
      <c r="AA1056"/>
      <c r="AB1056"/>
      <c r="AC1056"/>
      <c r="AD1056"/>
      <c r="AE1056"/>
      <c r="AF1056"/>
      <c r="AG1056"/>
      <c r="AH1056"/>
      <c r="AI1056"/>
    </row>
    <row r="1057" spans="1:35" s="3" customFormat="1" ht="15.75" customHeight="1" x14ac:dyDescent="0.25">
      <c r="A1057" s="18" t="s">
        <v>1196</v>
      </c>
      <c r="B1057" s="17" t="s">
        <v>816</v>
      </c>
      <c r="C1057" s="20">
        <v>0</v>
      </c>
      <c r="D1057" s="20">
        <v>0</v>
      </c>
      <c r="E1057" s="20">
        <v>0</v>
      </c>
      <c r="F1057" s="20">
        <v>0</v>
      </c>
      <c r="G1057" s="20">
        <v>16674</v>
      </c>
      <c r="H1057" s="20">
        <v>1.0363864491844417</v>
      </c>
      <c r="I1057" s="20">
        <v>0</v>
      </c>
      <c r="J1057"/>
      <c r="K1057"/>
      <c r="L1057"/>
      <c r="M1057"/>
      <c r="N1057"/>
      <c r="O1057"/>
      <c r="P1057"/>
      <c r="Q1057"/>
      <c r="R1057"/>
      <c r="S1057"/>
      <c r="T1057"/>
      <c r="U1057"/>
      <c r="V1057"/>
      <c r="W1057"/>
      <c r="X1057"/>
      <c r="Y1057"/>
      <c r="Z1057"/>
      <c r="AA1057"/>
      <c r="AB1057"/>
      <c r="AC1057"/>
      <c r="AD1057"/>
      <c r="AE1057"/>
      <c r="AF1057"/>
      <c r="AG1057"/>
      <c r="AH1057"/>
      <c r="AI1057"/>
    </row>
    <row r="1058" spans="1:35" s="3" customFormat="1" ht="15.75" customHeight="1" x14ac:dyDescent="0.25">
      <c r="A1058" s="18" t="s">
        <v>1197</v>
      </c>
      <c r="B1058" s="17" t="s">
        <v>818</v>
      </c>
      <c r="C1058" s="20">
        <v>0</v>
      </c>
      <c r="D1058" s="20">
        <v>0</v>
      </c>
      <c r="E1058" s="20">
        <v>0</v>
      </c>
      <c r="F1058" s="20">
        <v>0</v>
      </c>
      <c r="G1058" s="20">
        <v>6122</v>
      </c>
      <c r="H1058" s="20">
        <v>1.0363864491844417</v>
      </c>
      <c r="I1058" s="20">
        <v>0</v>
      </c>
      <c r="J1058"/>
      <c r="K1058"/>
      <c r="L1058"/>
      <c r="M1058"/>
      <c r="N1058"/>
      <c r="O1058"/>
      <c r="P1058"/>
      <c r="Q1058"/>
      <c r="R1058"/>
      <c r="S1058"/>
      <c r="T1058"/>
      <c r="U1058"/>
      <c r="V1058"/>
      <c r="W1058"/>
      <c r="X1058"/>
      <c r="Y1058"/>
      <c r="Z1058"/>
      <c r="AA1058"/>
      <c r="AB1058"/>
      <c r="AC1058"/>
      <c r="AD1058"/>
      <c r="AE1058"/>
      <c r="AF1058"/>
      <c r="AG1058"/>
      <c r="AH1058"/>
      <c r="AI1058"/>
    </row>
    <row r="1059" spans="1:35" s="3" customFormat="1" ht="31.5" customHeight="1" x14ac:dyDescent="0.25">
      <c r="A1059" s="18" t="s">
        <v>1198</v>
      </c>
      <c r="B1059" s="17" t="s">
        <v>820</v>
      </c>
      <c r="C1059" s="20">
        <v>0</v>
      </c>
      <c r="D1059" s="20">
        <v>0</v>
      </c>
      <c r="E1059" s="20">
        <v>0</v>
      </c>
      <c r="F1059" s="20">
        <v>0</v>
      </c>
      <c r="G1059" s="20">
        <v>11435</v>
      </c>
      <c r="H1059" s="20">
        <v>1.0363864491844417</v>
      </c>
      <c r="I1059" s="20">
        <v>0</v>
      </c>
      <c r="J1059"/>
      <c r="K1059"/>
      <c r="L1059"/>
      <c r="M1059"/>
      <c r="N1059"/>
      <c r="O1059"/>
      <c r="P1059"/>
      <c r="Q1059"/>
      <c r="R1059"/>
      <c r="S1059"/>
      <c r="T1059"/>
      <c r="U1059"/>
      <c r="V1059"/>
      <c r="W1059"/>
      <c r="X1059"/>
      <c r="Y1059"/>
      <c r="Z1059"/>
      <c r="AA1059"/>
      <c r="AB1059"/>
      <c r="AC1059"/>
      <c r="AD1059"/>
      <c r="AE1059"/>
      <c r="AF1059"/>
      <c r="AG1059"/>
      <c r="AH1059"/>
      <c r="AI1059"/>
    </row>
    <row r="1060" spans="1:35" s="3" customFormat="1" ht="31.5" customHeight="1" x14ac:dyDescent="0.25">
      <c r="A1060" s="18" t="s">
        <v>1199</v>
      </c>
      <c r="B1060" s="17" t="s">
        <v>822</v>
      </c>
      <c r="C1060" s="20">
        <v>0</v>
      </c>
      <c r="D1060" s="20">
        <v>0</v>
      </c>
      <c r="E1060" s="20">
        <v>0</v>
      </c>
      <c r="F1060" s="20">
        <v>0</v>
      </c>
      <c r="G1060" s="20">
        <v>5146</v>
      </c>
      <c r="H1060" s="20">
        <v>1.0363864491844417</v>
      </c>
      <c r="I1060" s="20">
        <v>0</v>
      </c>
      <c r="J1060"/>
      <c r="K1060"/>
      <c r="L1060"/>
      <c r="M1060"/>
      <c r="N1060"/>
      <c r="O1060"/>
      <c r="P1060"/>
      <c r="Q1060"/>
      <c r="R1060"/>
      <c r="S1060"/>
      <c r="T1060"/>
      <c r="U1060"/>
      <c r="V1060"/>
      <c r="W1060"/>
      <c r="X1060"/>
      <c r="Y1060"/>
      <c r="Z1060"/>
      <c r="AA1060"/>
      <c r="AB1060"/>
      <c r="AC1060"/>
      <c r="AD1060"/>
      <c r="AE1060"/>
      <c r="AF1060"/>
      <c r="AG1060"/>
      <c r="AH1060"/>
      <c r="AI1060"/>
    </row>
    <row r="1061" spans="1:35" s="3" customFormat="1" ht="15.75" customHeight="1" x14ac:dyDescent="0.25">
      <c r="A1061" s="18" t="s">
        <v>1200</v>
      </c>
      <c r="B1061" s="17" t="s">
        <v>824</v>
      </c>
      <c r="C1061" s="20">
        <v>0</v>
      </c>
      <c r="D1061" s="20">
        <v>0</v>
      </c>
      <c r="E1061" s="20">
        <v>0</v>
      </c>
      <c r="F1061" s="20">
        <v>0</v>
      </c>
      <c r="G1061" s="20">
        <v>9612</v>
      </c>
      <c r="H1061" s="20">
        <v>1.0363864491844417</v>
      </c>
      <c r="I1061" s="20">
        <v>0</v>
      </c>
      <c r="J1061"/>
      <c r="K1061"/>
      <c r="L1061"/>
      <c r="M1061"/>
      <c r="N1061"/>
      <c r="O1061"/>
      <c r="P1061"/>
      <c r="Q1061"/>
      <c r="R1061"/>
      <c r="S1061"/>
      <c r="T1061"/>
      <c r="U1061"/>
      <c r="V1061"/>
      <c r="W1061"/>
      <c r="X1061"/>
      <c r="Y1061"/>
      <c r="Z1061"/>
      <c r="AA1061"/>
      <c r="AB1061"/>
      <c r="AC1061"/>
      <c r="AD1061"/>
      <c r="AE1061"/>
      <c r="AF1061"/>
      <c r="AG1061"/>
      <c r="AH1061"/>
      <c r="AI1061"/>
    </row>
    <row r="1062" spans="1:35" s="3" customFormat="1" ht="15.75" customHeight="1" x14ac:dyDescent="0.25">
      <c r="A1062" s="18" t="s">
        <v>1201</v>
      </c>
      <c r="B1062" s="17" t="s">
        <v>826</v>
      </c>
      <c r="C1062" s="20">
        <v>0</v>
      </c>
      <c r="D1062" s="20">
        <v>0</v>
      </c>
      <c r="E1062" s="20">
        <v>0</v>
      </c>
      <c r="F1062" s="20">
        <v>0</v>
      </c>
      <c r="G1062" s="20">
        <v>3783</v>
      </c>
      <c r="H1062" s="20">
        <v>1.0363864491844417</v>
      </c>
      <c r="I1062" s="20">
        <v>0</v>
      </c>
      <c r="J1062"/>
      <c r="K1062"/>
      <c r="L1062"/>
      <c r="M1062"/>
      <c r="N1062"/>
      <c r="O1062"/>
      <c r="P1062"/>
      <c r="Q1062"/>
      <c r="R1062"/>
      <c r="S1062"/>
      <c r="T1062"/>
      <c r="U1062"/>
      <c r="V1062"/>
      <c r="W1062"/>
      <c r="X1062"/>
      <c r="Y1062"/>
      <c r="Z1062"/>
      <c r="AA1062"/>
      <c r="AB1062"/>
      <c r="AC1062"/>
      <c r="AD1062"/>
      <c r="AE1062"/>
      <c r="AF1062"/>
      <c r="AG1062"/>
      <c r="AH1062"/>
      <c r="AI1062"/>
    </row>
    <row r="1063" spans="1:35" s="3" customFormat="1" ht="15.75" customHeight="1" x14ac:dyDescent="0.25">
      <c r="A1063" s="18" t="s">
        <v>1202</v>
      </c>
      <c r="B1063" s="17" t="s">
        <v>828</v>
      </c>
      <c r="C1063" s="20">
        <v>0</v>
      </c>
      <c r="D1063" s="20">
        <v>0</v>
      </c>
      <c r="E1063" s="20">
        <v>0</v>
      </c>
      <c r="F1063" s="20">
        <v>0</v>
      </c>
      <c r="G1063" s="20">
        <v>7066</v>
      </c>
      <c r="H1063" s="20">
        <v>1.0363864491844417</v>
      </c>
      <c r="I1063" s="20">
        <v>0</v>
      </c>
      <c r="J1063"/>
      <c r="K1063"/>
      <c r="L1063"/>
      <c r="M1063"/>
      <c r="N1063"/>
      <c r="O1063"/>
      <c r="P1063"/>
      <c r="Q1063"/>
      <c r="R1063"/>
      <c r="S1063"/>
      <c r="T1063"/>
      <c r="U1063"/>
      <c r="V1063"/>
      <c r="W1063"/>
      <c r="X1063"/>
      <c r="Y1063"/>
      <c r="Z1063"/>
      <c r="AA1063"/>
      <c r="AB1063"/>
      <c r="AC1063"/>
      <c r="AD1063"/>
      <c r="AE1063"/>
      <c r="AF1063"/>
      <c r="AG1063"/>
      <c r="AH1063"/>
      <c r="AI1063"/>
    </row>
    <row r="1064" spans="1:35" s="3" customFormat="1" ht="15.75" customHeight="1" x14ac:dyDescent="0.25">
      <c r="A1064" s="18" t="s">
        <v>1203</v>
      </c>
      <c r="B1064" s="17" t="s">
        <v>830</v>
      </c>
      <c r="C1064" s="20">
        <v>0</v>
      </c>
      <c r="D1064" s="20">
        <v>0</v>
      </c>
      <c r="E1064" s="20">
        <v>150.4</v>
      </c>
      <c r="F1064" s="20">
        <v>50.133333333333333</v>
      </c>
      <c r="G1064" s="20">
        <v>2966</v>
      </c>
      <c r="H1064" s="20">
        <v>1.0363864491844417</v>
      </c>
      <c r="I1064" s="20">
        <v>154.1059667084902</v>
      </c>
      <c r="J1064"/>
      <c r="K1064"/>
      <c r="L1064"/>
      <c r="M1064"/>
      <c r="N1064"/>
      <c r="O1064"/>
      <c r="P1064"/>
      <c r="Q1064"/>
      <c r="R1064"/>
      <c r="S1064"/>
      <c r="T1064"/>
      <c r="U1064"/>
      <c r="V1064"/>
      <c r="W1064"/>
      <c r="X1064"/>
      <c r="Y1064"/>
      <c r="Z1064"/>
      <c r="AA1064"/>
      <c r="AB1064"/>
      <c r="AC1064"/>
      <c r="AD1064"/>
      <c r="AE1064"/>
      <c r="AF1064"/>
      <c r="AG1064"/>
      <c r="AH1064"/>
      <c r="AI1064"/>
    </row>
    <row r="1065" spans="1:35" s="3" customFormat="1" ht="31.5" customHeight="1" x14ac:dyDescent="0.25">
      <c r="A1065" s="18" t="s">
        <v>1204</v>
      </c>
      <c r="B1065" s="17" t="s">
        <v>832</v>
      </c>
      <c r="C1065" s="20">
        <v>0</v>
      </c>
      <c r="D1065" s="20">
        <v>0</v>
      </c>
      <c r="E1065" s="20">
        <v>0</v>
      </c>
      <c r="F1065" s="20">
        <v>0</v>
      </c>
      <c r="G1065" s="20">
        <v>5468</v>
      </c>
      <c r="H1065" s="20">
        <v>1.0363864491844417</v>
      </c>
      <c r="I1065" s="20">
        <v>0</v>
      </c>
      <c r="J1065"/>
      <c r="K1065"/>
      <c r="L1065"/>
      <c r="M1065"/>
      <c r="N1065"/>
      <c r="O1065"/>
      <c r="P1065"/>
      <c r="Q1065"/>
      <c r="R1065"/>
      <c r="S1065"/>
      <c r="T1065"/>
      <c r="U1065"/>
      <c r="V1065"/>
      <c r="W1065"/>
      <c r="X1065"/>
      <c r="Y1065"/>
      <c r="Z1065"/>
      <c r="AA1065"/>
      <c r="AB1065"/>
      <c r="AC1065"/>
      <c r="AD1065"/>
      <c r="AE1065"/>
      <c r="AF1065"/>
      <c r="AG1065"/>
      <c r="AH1065"/>
      <c r="AI1065"/>
    </row>
    <row r="1066" spans="1:35" s="3" customFormat="1" ht="31.5" customHeight="1" x14ac:dyDescent="0.25">
      <c r="A1066" s="18" t="s">
        <v>1205</v>
      </c>
      <c r="B1066" s="17" t="s">
        <v>834</v>
      </c>
      <c r="C1066" s="20">
        <v>235</v>
      </c>
      <c r="D1066" s="20">
        <v>0</v>
      </c>
      <c r="E1066" s="20">
        <v>0</v>
      </c>
      <c r="F1066" s="20">
        <v>78.333333333333329</v>
      </c>
      <c r="G1066" s="20">
        <v>2271</v>
      </c>
      <c r="H1066" s="20">
        <v>1.0363864491844417</v>
      </c>
      <c r="I1066" s="20">
        <v>184.36796737766625</v>
      </c>
      <c r="J1066"/>
      <c r="K1066"/>
      <c r="L1066"/>
      <c r="M1066"/>
      <c r="N1066"/>
      <c r="O1066"/>
      <c r="P1066"/>
      <c r="Q1066"/>
      <c r="R1066"/>
      <c r="S1066"/>
      <c r="T1066"/>
      <c r="U1066"/>
      <c r="V1066"/>
      <c r="W1066"/>
      <c r="X1066"/>
      <c r="Y1066"/>
      <c r="Z1066"/>
      <c r="AA1066"/>
      <c r="AB1066"/>
      <c r="AC1066"/>
      <c r="AD1066"/>
      <c r="AE1066"/>
      <c r="AF1066"/>
      <c r="AG1066"/>
      <c r="AH1066"/>
      <c r="AI1066"/>
    </row>
    <row r="1067" spans="1:35" s="3" customFormat="1" ht="15.75" customHeight="1" x14ac:dyDescent="0.25">
      <c r="A1067" s="18" t="s">
        <v>1206</v>
      </c>
      <c r="B1067" s="17" t="s">
        <v>836</v>
      </c>
      <c r="C1067" s="20">
        <v>0</v>
      </c>
      <c r="D1067" s="20">
        <v>0</v>
      </c>
      <c r="E1067" s="20">
        <v>0</v>
      </c>
      <c r="F1067" s="20">
        <v>0</v>
      </c>
      <c r="G1067" s="20">
        <v>4241</v>
      </c>
      <c r="H1067" s="20">
        <v>1.0363864491844417</v>
      </c>
      <c r="I1067" s="20">
        <v>0</v>
      </c>
      <c r="J1067"/>
      <c r="K1067"/>
      <c r="L1067"/>
      <c r="M1067"/>
      <c r="N1067"/>
      <c r="O1067"/>
      <c r="P1067"/>
      <c r="Q1067"/>
      <c r="R1067"/>
      <c r="S1067"/>
      <c r="T1067"/>
      <c r="U1067"/>
      <c r="V1067"/>
      <c r="W1067"/>
      <c r="X1067"/>
      <c r="Y1067"/>
      <c r="Z1067"/>
      <c r="AA1067"/>
      <c r="AB1067"/>
      <c r="AC1067"/>
      <c r="AD1067"/>
      <c r="AE1067"/>
      <c r="AF1067"/>
      <c r="AG1067"/>
      <c r="AH1067"/>
      <c r="AI1067"/>
    </row>
    <row r="1068" spans="1:35" s="3" customFormat="1" ht="15.75" customHeight="1" x14ac:dyDescent="0.25">
      <c r="A1068" s="18" t="s">
        <v>1207</v>
      </c>
      <c r="B1068" s="17" t="s">
        <v>838</v>
      </c>
      <c r="C1068" s="20">
        <v>0</v>
      </c>
      <c r="D1068" s="20">
        <v>376</v>
      </c>
      <c r="E1068" s="20">
        <v>0</v>
      </c>
      <c r="F1068" s="20">
        <v>125.33333333333333</v>
      </c>
      <c r="G1068" s="20">
        <v>1357</v>
      </c>
      <c r="H1068" s="20">
        <v>1.0363864491844417</v>
      </c>
      <c r="I1068" s="20">
        <v>176.265843580092</v>
      </c>
      <c r="J1068"/>
      <c r="K1068"/>
      <c r="L1068"/>
      <c r="M1068"/>
      <c r="N1068"/>
      <c r="O1068"/>
      <c r="P1068"/>
      <c r="Q1068"/>
      <c r="R1068"/>
      <c r="S1068"/>
      <c r="T1068"/>
      <c r="U1068"/>
      <c r="V1068"/>
      <c r="W1068"/>
      <c r="X1068"/>
      <c r="Y1068"/>
      <c r="Z1068"/>
      <c r="AA1068"/>
      <c r="AB1068"/>
      <c r="AC1068"/>
      <c r="AD1068"/>
      <c r="AE1068"/>
      <c r="AF1068"/>
      <c r="AG1068"/>
      <c r="AH1068"/>
      <c r="AI1068"/>
    </row>
    <row r="1069" spans="1:35" s="3" customFormat="1" ht="15.75" customHeight="1" x14ac:dyDescent="0.25">
      <c r="A1069" s="18" t="s">
        <v>1208</v>
      </c>
      <c r="B1069" s="17" t="s">
        <v>840</v>
      </c>
      <c r="C1069" s="20">
        <v>0</v>
      </c>
      <c r="D1069" s="20">
        <v>0</v>
      </c>
      <c r="E1069" s="20">
        <v>0</v>
      </c>
      <c r="F1069" s="20">
        <v>0</v>
      </c>
      <c r="G1069" s="20">
        <v>2424</v>
      </c>
      <c r="H1069" s="20">
        <v>1.0363864491844417</v>
      </c>
      <c r="I1069" s="20">
        <v>0</v>
      </c>
      <c r="J1069"/>
      <c r="K1069"/>
      <c r="L1069"/>
      <c r="M1069"/>
      <c r="N1069"/>
      <c r="O1069"/>
      <c r="P1069"/>
      <c r="Q1069"/>
      <c r="R1069"/>
      <c r="S1069"/>
      <c r="T1069"/>
      <c r="U1069"/>
      <c r="V1069"/>
      <c r="W1069"/>
      <c r="X1069"/>
      <c r="Y1069"/>
      <c r="Z1069"/>
      <c r="AA1069"/>
      <c r="AB1069"/>
      <c r="AC1069"/>
      <c r="AD1069"/>
      <c r="AE1069"/>
      <c r="AF1069"/>
      <c r="AG1069"/>
      <c r="AH1069"/>
      <c r="AI1069"/>
    </row>
    <row r="1070" spans="1:35" s="3" customFormat="1" ht="31.5" customHeight="1" x14ac:dyDescent="0.25">
      <c r="A1070" s="18" t="s">
        <v>1209</v>
      </c>
      <c r="B1070" s="17" t="s">
        <v>842</v>
      </c>
      <c r="C1070" s="20">
        <v>0</v>
      </c>
      <c r="D1070" s="20">
        <v>592.19999999999993</v>
      </c>
      <c r="E1070" s="20">
        <v>0</v>
      </c>
      <c r="F1070" s="20">
        <v>197.39999999999998</v>
      </c>
      <c r="G1070" s="20">
        <v>1011</v>
      </c>
      <c r="H1070" s="20">
        <v>1.0363864491844417</v>
      </c>
      <c r="I1070" s="20">
        <v>206.83309460476787</v>
      </c>
      <c r="J1070"/>
      <c r="K1070"/>
      <c r="L1070"/>
      <c r="M1070"/>
      <c r="N1070"/>
      <c r="O1070"/>
      <c r="P1070"/>
      <c r="Q1070"/>
      <c r="R1070"/>
      <c r="S1070"/>
      <c r="T1070"/>
      <c r="U1070"/>
      <c r="V1070"/>
      <c r="W1070"/>
      <c r="X1070"/>
      <c r="Y1070"/>
      <c r="Z1070"/>
      <c r="AA1070"/>
      <c r="AB1070"/>
      <c r="AC1070"/>
      <c r="AD1070"/>
      <c r="AE1070"/>
      <c r="AF1070"/>
      <c r="AG1070"/>
      <c r="AH1070"/>
      <c r="AI1070"/>
    </row>
    <row r="1071" spans="1:35" s="3" customFormat="1" ht="31.5" customHeight="1" x14ac:dyDescent="0.25">
      <c r="A1071" s="18" t="s">
        <v>1210</v>
      </c>
      <c r="B1071" s="17" t="s">
        <v>844</v>
      </c>
      <c r="C1071" s="20">
        <v>0</v>
      </c>
      <c r="D1071" s="20">
        <v>0</v>
      </c>
      <c r="E1071" s="20">
        <v>0</v>
      </c>
      <c r="F1071" s="20">
        <v>0</v>
      </c>
      <c r="G1071" s="20">
        <v>1888</v>
      </c>
      <c r="H1071" s="20">
        <v>1.0363864491844417</v>
      </c>
      <c r="I1071" s="20">
        <v>0</v>
      </c>
      <c r="J1071"/>
      <c r="K1071"/>
      <c r="L1071"/>
      <c r="M1071"/>
      <c r="N1071"/>
      <c r="O1071"/>
      <c r="P1071"/>
      <c r="Q1071"/>
      <c r="R1071"/>
      <c r="S1071"/>
      <c r="T1071"/>
      <c r="U1071"/>
      <c r="V1071"/>
      <c r="W1071"/>
      <c r="X1071"/>
      <c r="Y1071"/>
      <c r="Z1071"/>
      <c r="AA1071"/>
      <c r="AB1071"/>
      <c r="AC1071"/>
      <c r="AD1071"/>
      <c r="AE1071"/>
      <c r="AF1071"/>
      <c r="AG1071"/>
      <c r="AH1071"/>
      <c r="AI1071"/>
    </row>
    <row r="1072" spans="1:35" s="3" customFormat="1" ht="15.75" customHeight="1" x14ac:dyDescent="0.25">
      <c r="A1072" s="18" t="s">
        <v>1211</v>
      </c>
      <c r="B1072" s="17" t="s">
        <v>846</v>
      </c>
      <c r="C1072" s="20">
        <v>0</v>
      </c>
      <c r="D1072" s="20">
        <v>0</v>
      </c>
      <c r="E1072" s="20">
        <v>0</v>
      </c>
      <c r="F1072" s="20">
        <v>0</v>
      </c>
      <c r="G1072" s="20">
        <v>860</v>
      </c>
      <c r="H1072" s="20">
        <v>1.0363864491844417</v>
      </c>
      <c r="I1072" s="20">
        <v>0</v>
      </c>
      <c r="J1072"/>
      <c r="K1072"/>
      <c r="L1072"/>
      <c r="M1072"/>
      <c r="N1072"/>
      <c r="O1072"/>
      <c r="P1072"/>
      <c r="Q1072"/>
      <c r="R1072"/>
      <c r="S1072"/>
      <c r="T1072"/>
      <c r="U1072"/>
      <c r="V1072"/>
      <c r="W1072"/>
      <c r="X1072"/>
      <c r="Y1072"/>
      <c r="Z1072"/>
      <c r="AA1072"/>
      <c r="AB1072"/>
      <c r="AC1072"/>
      <c r="AD1072"/>
      <c r="AE1072"/>
      <c r="AF1072"/>
      <c r="AG1072"/>
      <c r="AH1072"/>
      <c r="AI1072"/>
    </row>
    <row r="1073" spans="1:35" s="3" customFormat="1" ht="31.5" customHeight="1" x14ac:dyDescent="0.25">
      <c r="A1073" s="18" t="s">
        <v>1212</v>
      </c>
      <c r="B1073" s="17" t="s">
        <v>848</v>
      </c>
      <c r="C1073" s="20">
        <v>0</v>
      </c>
      <c r="D1073" s="20">
        <v>0</v>
      </c>
      <c r="E1073" s="20">
        <v>0</v>
      </c>
      <c r="F1073" s="20">
        <v>0</v>
      </c>
      <c r="G1073" s="20">
        <v>1607</v>
      </c>
      <c r="H1073" s="20">
        <v>1.0363864491844417</v>
      </c>
      <c r="I1073" s="20">
        <v>0</v>
      </c>
      <c r="J1073"/>
      <c r="K1073"/>
      <c r="L1073"/>
      <c r="M1073"/>
      <c r="N1073"/>
      <c r="O1073"/>
      <c r="P1073"/>
      <c r="Q1073"/>
      <c r="R1073"/>
      <c r="S1073"/>
      <c r="T1073"/>
      <c r="U1073"/>
      <c r="V1073"/>
      <c r="W1073"/>
      <c r="X1073"/>
      <c r="Y1073"/>
      <c r="Z1073"/>
      <c r="AA1073"/>
      <c r="AB1073"/>
      <c r="AC1073"/>
      <c r="AD1073"/>
      <c r="AE1073"/>
      <c r="AF1073"/>
      <c r="AG1073"/>
      <c r="AH1073"/>
      <c r="AI1073"/>
    </row>
    <row r="1074" spans="1:35" s="3" customFormat="1" ht="31.5" customHeight="1" x14ac:dyDescent="0.25">
      <c r="A1074" s="18" t="s">
        <v>1213</v>
      </c>
      <c r="B1074" s="17" t="s">
        <v>850</v>
      </c>
      <c r="C1074" s="20">
        <v>0</v>
      </c>
      <c r="D1074" s="20">
        <v>0</v>
      </c>
      <c r="E1074" s="20">
        <v>0</v>
      </c>
      <c r="F1074" s="20">
        <v>0</v>
      </c>
      <c r="G1074" s="20">
        <v>10281</v>
      </c>
      <c r="H1074" s="20">
        <v>1.0363864491844417</v>
      </c>
      <c r="I1074" s="20">
        <v>0</v>
      </c>
      <c r="J1074"/>
      <c r="K1074"/>
      <c r="L1074"/>
      <c r="M1074"/>
      <c r="N1074"/>
      <c r="O1074"/>
      <c r="P1074"/>
      <c r="Q1074"/>
      <c r="R1074"/>
      <c r="S1074"/>
      <c r="T1074"/>
      <c r="U1074"/>
      <c r="V1074"/>
      <c r="W1074"/>
      <c r="X1074"/>
      <c r="Y1074"/>
      <c r="Z1074"/>
      <c r="AA1074"/>
      <c r="AB1074"/>
      <c r="AC1074"/>
      <c r="AD1074"/>
      <c r="AE1074"/>
      <c r="AF1074"/>
      <c r="AG1074"/>
      <c r="AH1074"/>
      <c r="AI1074"/>
    </row>
    <row r="1075" spans="1:35" s="3" customFormat="1" ht="15.75" customHeight="1" x14ac:dyDescent="0.25">
      <c r="A1075" s="18" t="s">
        <v>1214</v>
      </c>
      <c r="B1075" s="17" t="s">
        <v>852</v>
      </c>
      <c r="C1075" s="20">
        <v>0</v>
      </c>
      <c r="D1075" s="20">
        <v>0</v>
      </c>
      <c r="E1075" s="20">
        <v>0</v>
      </c>
      <c r="F1075" s="20">
        <v>0</v>
      </c>
      <c r="G1075" s="20">
        <v>19204</v>
      </c>
      <c r="H1075" s="20">
        <v>1.0363864491844417</v>
      </c>
      <c r="I1075" s="20">
        <v>0</v>
      </c>
      <c r="J1075"/>
      <c r="K1075"/>
      <c r="L1075"/>
      <c r="M1075"/>
      <c r="N1075"/>
      <c r="O1075"/>
      <c r="P1075"/>
      <c r="Q1075"/>
      <c r="R1075"/>
      <c r="S1075"/>
      <c r="T1075"/>
      <c r="U1075"/>
      <c r="V1075"/>
      <c r="W1075"/>
      <c r="X1075"/>
      <c r="Y1075"/>
      <c r="Z1075"/>
      <c r="AA1075"/>
      <c r="AB1075"/>
      <c r="AC1075"/>
      <c r="AD1075"/>
      <c r="AE1075"/>
      <c r="AF1075"/>
      <c r="AG1075"/>
      <c r="AH1075"/>
      <c r="AI1075"/>
    </row>
    <row r="1076" spans="1:35" s="3" customFormat="1" ht="15.75" customHeight="1" x14ac:dyDescent="0.25">
      <c r="A1076" s="18" t="s">
        <v>1215</v>
      </c>
      <c r="B1076" s="17" t="s">
        <v>854</v>
      </c>
      <c r="C1076" s="20">
        <v>0</v>
      </c>
      <c r="D1076" s="20">
        <v>0</v>
      </c>
      <c r="E1076" s="20">
        <v>0</v>
      </c>
      <c r="F1076" s="20">
        <v>0</v>
      </c>
      <c r="G1076" s="20">
        <v>6464</v>
      </c>
      <c r="H1076" s="20">
        <v>1.0363864491844417</v>
      </c>
      <c r="I1076" s="20">
        <v>0</v>
      </c>
      <c r="J1076"/>
      <c r="K1076"/>
      <c r="L1076"/>
      <c r="M1076"/>
      <c r="N1076"/>
      <c r="O1076"/>
      <c r="P1076"/>
      <c r="Q1076"/>
      <c r="R1076"/>
      <c r="S1076"/>
      <c r="T1076"/>
      <c r="U1076"/>
      <c r="V1076"/>
      <c r="W1076"/>
      <c r="X1076"/>
      <c r="Y1076"/>
      <c r="Z1076"/>
      <c r="AA1076"/>
      <c r="AB1076"/>
      <c r="AC1076"/>
      <c r="AD1076"/>
      <c r="AE1076"/>
      <c r="AF1076"/>
      <c r="AG1076"/>
      <c r="AH1076"/>
      <c r="AI1076"/>
    </row>
    <row r="1077" spans="1:35" s="3" customFormat="1" ht="15.75" customHeight="1" x14ac:dyDescent="0.25">
      <c r="A1077" s="18" t="s">
        <v>1216</v>
      </c>
      <c r="B1077" s="17" t="s">
        <v>856</v>
      </c>
      <c r="C1077" s="20">
        <v>0</v>
      </c>
      <c r="D1077" s="20">
        <v>0</v>
      </c>
      <c r="E1077" s="20">
        <v>0</v>
      </c>
      <c r="F1077" s="20">
        <v>0</v>
      </c>
      <c r="G1077" s="20">
        <v>16388</v>
      </c>
      <c r="H1077" s="20">
        <v>1.0363864491844417</v>
      </c>
      <c r="I1077" s="20">
        <v>0</v>
      </c>
      <c r="J1077"/>
      <c r="K1077"/>
      <c r="L1077"/>
      <c r="M1077"/>
      <c r="N1077"/>
      <c r="O1077"/>
      <c r="P1077"/>
      <c r="Q1077"/>
      <c r="R1077"/>
      <c r="S1077"/>
      <c r="T1077"/>
      <c r="U1077"/>
      <c r="V1077"/>
      <c r="W1077"/>
      <c r="X1077"/>
      <c r="Y1077"/>
      <c r="Z1077"/>
      <c r="AA1077"/>
      <c r="AB1077"/>
      <c r="AC1077"/>
      <c r="AD1077"/>
      <c r="AE1077"/>
      <c r="AF1077"/>
      <c r="AG1077"/>
      <c r="AH1077"/>
      <c r="AI1077"/>
    </row>
    <row r="1078" spans="1:35" s="3" customFormat="1" ht="15.75" customHeight="1" x14ac:dyDescent="0.25">
      <c r="A1078" s="18" t="s">
        <v>1217</v>
      </c>
      <c r="B1078" s="17" t="s">
        <v>858</v>
      </c>
      <c r="C1078" s="20">
        <v>0</v>
      </c>
      <c r="D1078" s="20">
        <v>0</v>
      </c>
      <c r="E1078" s="20">
        <v>0</v>
      </c>
      <c r="F1078" s="20">
        <v>0</v>
      </c>
      <c r="G1078" s="20">
        <v>4296</v>
      </c>
      <c r="H1078" s="20">
        <v>1.0363864491844417</v>
      </c>
      <c r="I1078" s="20">
        <v>0</v>
      </c>
      <c r="J1078"/>
      <c r="K1078"/>
      <c r="L1078"/>
      <c r="M1078"/>
      <c r="N1078"/>
      <c r="O1078"/>
      <c r="P1078"/>
      <c r="Q1078"/>
      <c r="R1078"/>
      <c r="S1078"/>
      <c r="T1078"/>
      <c r="U1078"/>
      <c r="V1078"/>
      <c r="W1078"/>
      <c r="X1078"/>
      <c r="Y1078"/>
      <c r="Z1078"/>
      <c r="AA1078"/>
      <c r="AB1078"/>
      <c r="AC1078"/>
      <c r="AD1078"/>
      <c r="AE1078"/>
      <c r="AF1078"/>
      <c r="AG1078"/>
      <c r="AH1078"/>
      <c r="AI1078"/>
    </row>
    <row r="1079" spans="1:35" s="3" customFormat="1" ht="15.75" customHeight="1" x14ac:dyDescent="0.25">
      <c r="A1079" s="18" t="s">
        <v>1218</v>
      </c>
      <c r="B1079" s="17" t="s">
        <v>860</v>
      </c>
      <c r="C1079" s="20">
        <v>0</v>
      </c>
      <c r="D1079" s="20">
        <v>0</v>
      </c>
      <c r="E1079" s="20">
        <v>0</v>
      </c>
      <c r="F1079" s="20">
        <v>0</v>
      </c>
      <c r="G1079" s="20">
        <v>10892</v>
      </c>
      <c r="H1079" s="20">
        <v>1.0363864491844417</v>
      </c>
      <c r="I1079" s="20">
        <v>0</v>
      </c>
      <c r="J1079"/>
      <c r="K1079"/>
      <c r="L1079"/>
      <c r="M1079"/>
      <c r="N1079"/>
      <c r="O1079"/>
      <c r="P1079"/>
      <c r="Q1079"/>
      <c r="R1079"/>
      <c r="S1079"/>
      <c r="T1079"/>
      <c r="U1079"/>
      <c r="V1079"/>
      <c r="W1079"/>
      <c r="X1079"/>
      <c r="Y1079"/>
      <c r="Z1079"/>
      <c r="AA1079"/>
      <c r="AB1079"/>
      <c r="AC1079"/>
      <c r="AD1079"/>
      <c r="AE1079"/>
      <c r="AF1079"/>
      <c r="AG1079"/>
      <c r="AH1079"/>
      <c r="AI1079"/>
    </row>
    <row r="1080" spans="1:35" s="3" customFormat="1" ht="15.75" customHeight="1" x14ac:dyDescent="0.25">
      <c r="A1080" s="18" t="s">
        <v>1219</v>
      </c>
      <c r="B1080" s="17" t="s">
        <v>862</v>
      </c>
      <c r="C1080" s="20">
        <v>0</v>
      </c>
      <c r="D1080" s="20">
        <v>0</v>
      </c>
      <c r="E1080" s="20">
        <v>0</v>
      </c>
      <c r="F1080" s="20">
        <v>0</v>
      </c>
      <c r="G1080" s="20">
        <v>3742</v>
      </c>
      <c r="H1080" s="20">
        <v>1.0363864491844417</v>
      </c>
      <c r="I1080" s="20">
        <v>0</v>
      </c>
      <c r="J1080"/>
      <c r="K1080"/>
      <c r="L1080"/>
      <c r="M1080"/>
      <c r="N1080"/>
      <c r="O1080"/>
      <c r="P1080"/>
      <c r="Q1080"/>
      <c r="R1080"/>
      <c r="S1080"/>
      <c r="T1080"/>
      <c r="U1080"/>
      <c r="V1080"/>
      <c r="W1080"/>
      <c r="X1080"/>
      <c r="Y1080"/>
      <c r="Z1080"/>
      <c r="AA1080"/>
      <c r="AB1080"/>
      <c r="AC1080"/>
      <c r="AD1080"/>
      <c r="AE1080"/>
      <c r="AF1080"/>
      <c r="AG1080"/>
      <c r="AH1080"/>
      <c r="AI1080"/>
    </row>
    <row r="1081" spans="1:35" s="3" customFormat="1" ht="15.75" customHeight="1" x14ac:dyDescent="0.25">
      <c r="A1081" s="18" t="s">
        <v>1220</v>
      </c>
      <c r="B1081" s="17" t="s">
        <v>864</v>
      </c>
      <c r="C1081" s="20">
        <v>0</v>
      </c>
      <c r="D1081" s="20">
        <v>0</v>
      </c>
      <c r="E1081" s="20">
        <v>0</v>
      </c>
      <c r="F1081" s="20">
        <v>0</v>
      </c>
      <c r="G1081" s="20">
        <v>6990</v>
      </c>
      <c r="H1081" s="20">
        <v>1.0363864491844417</v>
      </c>
      <c r="I1081" s="20">
        <v>0</v>
      </c>
      <c r="J1081"/>
      <c r="K1081"/>
      <c r="L1081"/>
      <c r="M1081"/>
      <c r="N1081"/>
      <c r="O1081"/>
      <c r="P1081"/>
      <c r="Q1081"/>
      <c r="R1081"/>
      <c r="S1081"/>
      <c r="T1081"/>
      <c r="U1081"/>
      <c r="V1081"/>
      <c r="W1081"/>
      <c r="X1081"/>
      <c r="Y1081"/>
      <c r="Z1081"/>
      <c r="AA1081"/>
      <c r="AB1081"/>
      <c r="AC1081"/>
      <c r="AD1081"/>
      <c r="AE1081"/>
      <c r="AF1081"/>
      <c r="AG1081"/>
      <c r="AH1081"/>
      <c r="AI1081"/>
    </row>
    <row r="1082" spans="1:35" s="3" customFormat="1" ht="15.75" customHeight="1" x14ac:dyDescent="0.25">
      <c r="A1082" s="18" t="s">
        <v>1221</v>
      </c>
      <c r="B1082" s="17" t="s">
        <v>866</v>
      </c>
      <c r="C1082" s="20">
        <v>0</v>
      </c>
      <c r="D1082" s="20">
        <v>0</v>
      </c>
      <c r="E1082" s="20">
        <v>0</v>
      </c>
      <c r="F1082" s="20">
        <v>0</v>
      </c>
      <c r="G1082" s="20">
        <v>3101</v>
      </c>
      <c r="H1082" s="20">
        <v>1.0363864491844417</v>
      </c>
      <c r="I1082" s="20">
        <v>0</v>
      </c>
      <c r="J1082"/>
      <c r="K1082"/>
      <c r="L1082"/>
      <c r="M1082"/>
      <c r="N1082"/>
      <c r="O1082"/>
      <c r="P1082"/>
      <c r="Q1082"/>
      <c r="R1082"/>
      <c r="S1082"/>
      <c r="T1082"/>
      <c r="U1082"/>
      <c r="V1082"/>
      <c r="W1082"/>
      <c r="X1082"/>
      <c r="Y1082"/>
      <c r="Z1082"/>
      <c r="AA1082"/>
      <c r="AB1082"/>
      <c r="AC1082"/>
      <c r="AD1082"/>
      <c r="AE1082"/>
      <c r="AF1082"/>
      <c r="AG1082"/>
      <c r="AH1082"/>
      <c r="AI1082"/>
    </row>
    <row r="1083" spans="1:35" s="3" customFormat="1" ht="15.75" customHeight="1" x14ac:dyDescent="0.25">
      <c r="A1083" s="18" t="s">
        <v>1222</v>
      </c>
      <c r="B1083" s="17" t="s">
        <v>868</v>
      </c>
      <c r="C1083" s="20">
        <v>0</v>
      </c>
      <c r="D1083" s="20">
        <v>0</v>
      </c>
      <c r="E1083" s="20">
        <v>0</v>
      </c>
      <c r="F1083" s="20">
        <v>0</v>
      </c>
      <c r="G1083" s="20">
        <v>5792</v>
      </c>
      <c r="H1083" s="20">
        <v>1.0363864491844417</v>
      </c>
      <c r="I1083" s="20">
        <v>0</v>
      </c>
      <c r="J1083"/>
      <c r="K1083"/>
      <c r="L1083"/>
      <c r="M1083"/>
      <c r="N1083"/>
      <c r="O1083"/>
      <c r="P1083"/>
      <c r="Q1083"/>
      <c r="R1083"/>
      <c r="S1083"/>
      <c r="T1083"/>
      <c r="U1083"/>
      <c r="V1083"/>
      <c r="W1083"/>
      <c r="X1083"/>
      <c r="Y1083"/>
      <c r="Z1083"/>
      <c r="AA1083"/>
      <c r="AB1083"/>
      <c r="AC1083"/>
      <c r="AD1083"/>
      <c r="AE1083"/>
      <c r="AF1083"/>
      <c r="AG1083"/>
      <c r="AH1083"/>
      <c r="AI1083"/>
    </row>
    <row r="1084" spans="1:35" s="3" customFormat="1" ht="15.75" customHeight="1" x14ac:dyDescent="0.25">
      <c r="A1084" s="18" t="s">
        <v>1223</v>
      </c>
      <c r="B1084" s="17" t="s">
        <v>909</v>
      </c>
      <c r="C1084" s="20">
        <v>0</v>
      </c>
      <c r="D1084" s="20">
        <v>0</v>
      </c>
      <c r="E1084" s="20">
        <v>235</v>
      </c>
      <c r="F1084" s="20">
        <v>78.333333333333329</v>
      </c>
      <c r="G1084" s="20" t="s">
        <v>15</v>
      </c>
      <c r="H1084" s="20" t="s">
        <v>15</v>
      </c>
      <c r="I1084" s="20">
        <v>211.88920953575908</v>
      </c>
      <c r="J1084"/>
      <c r="K1084"/>
      <c r="L1084"/>
      <c r="M1084"/>
      <c r="N1084"/>
      <c r="O1084"/>
      <c r="P1084"/>
      <c r="Q1084"/>
      <c r="R1084"/>
      <c r="S1084"/>
      <c r="T1084"/>
      <c r="U1084"/>
      <c r="V1084"/>
      <c r="W1084"/>
      <c r="X1084"/>
      <c r="Y1084"/>
      <c r="Z1084"/>
      <c r="AA1084"/>
      <c r="AB1084"/>
      <c r="AC1084"/>
      <c r="AD1084"/>
      <c r="AE1084"/>
      <c r="AF1084"/>
      <c r="AG1084"/>
      <c r="AH1084"/>
      <c r="AI1084"/>
    </row>
    <row r="1085" spans="1:35" s="3" customFormat="1" ht="15.75" customHeight="1" x14ac:dyDescent="0.25">
      <c r="A1085" s="18" t="s">
        <v>1224</v>
      </c>
      <c r="B1085" s="17" t="s">
        <v>21</v>
      </c>
      <c r="C1085" s="20">
        <v>0</v>
      </c>
      <c r="D1085" s="20">
        <v>0</v>
      </c>
      <c r="E1085" s="20">
        <v>235</v>
      </c>
      <c r="F1085" s="20">
        <v>78.333333333333329</v>
      </c>
      <c r="G1085" s="20" t="s">
        <v>15</v>
      </c>
      <c r="H1085" s="20" t="s">
        <v>15</v>
      </c>
      <c r="I1085" s="20">
        <v>211.88920953575908</v>
      </c>
      <c r="J1085"/>
      <c r="K1085"/>
      <c r="L1085"/>
      <c r="M1085"/>
      <c r="N1085"/>
      <c r="O1085"/>
      <c r="P1085"/>
      <c r="Q1085"/>
      <c r="R1085"/>
      <c r="S1085"/>
      <c r="T1085"/>
      <c r="U1085"/>
      <c r="V1085"/>
      <c r="W1085"/>
      <c r="X1085"/>
      <c r="Y1085"/>
      <c r="Z1085"/>
      <c r="AA1085"/>
      <c r="AB1085"/>
      <c r="AC1085"/>
      <c r="AD1085"/>
      <c r="AE1085"/>
      <c r="AF1085"/>
      <c r="AG1085"/>
      <c r="AH1085"/>
      <c r="AI1085"/>
    </row>
    <row r="1086" spans="1:35" s="3" customFormat="1" ht="15.75" customHeight="1" x14ac:dyDescent="0.25">
      <c r="A1086" s="18" t="s">
        <v>1225</v>
      </c>
      <c r="B1086" s="17" t="s">
        <v>794</v>
      </c>
      <c r="C1086" s="20">
        <v>0</v>
      </c>
      <c r="D1086" s="20">
        <v>0</v>
      </c>
      <c r="E1086" s="20">
        <v>0</v>
      </c>
      <c r="F1086" s="20">
        <v>0</v>
      </c>
      <c r="G1086" s="20">
        <v>4665</v>
      </c>
      <c r="H1086" s="20">
        <v>1.0363864491844417</v>
      </c>
      <c r="I1086" s="20">
        <v>0</v>
      </c>
      <c r="J1086"/>
      <c r="K1086"/>
      <c r="L1086"/>
      <c r="M1086"/>
      <c r="N1086"/>
      <c r="O1086"/>
      <c r="P1086"/>
      <c r="Q1086"/>
      <c r="R1086"/>
      <c r="S1086"/>
      <c r="T1086"/>
      <c r="U1086"/>
      <c r="V1086"/>
      <c r="W1086"/>
      <c r="X1086"/>
      <c r="Y1086"/>
      <c r="Z1086"/>
      <c r="AA1086"/>
      <c r="AB1086"/>
      <c r="AC1086"/>
      <c r="AD1086"/>
      <c r="AE1086"/>
      <c r="AF1086"/>
      <c r="AG1086"/>
      <c r="AH1086"/>
      <c r="AI1086"/>
    </row>
    <row r="1087" spans="1:35" s="3" customFormat="1" ht="15.75" customHeight="1" x14ac:dyDescent="0.25">
      <c r="A1087" s="18" t="s">
        <v>1226</v>
      </c>
      <c r="B1087" s="17" t="s">
        <v>796</v>
      </c>
      <c r="C1087" s="20">
        <v>0</v>
      </c>
      <c r="D1087" s="20">
        <v>0</v>
      </c>
      <c r="E1087" s="20">
        <v>0</v>
      </c>
      <c r="F1087" s="20">
        <v>0</v>
      </c>
      <c r="G1087" s="20">
        <v>3383</v>
      </c>
      <c r="H1087" s="20">
        <v>1.0363864491844417</v>
      </c>
      <c r="I1087" s="20">
        <v>0</v>
      </c>
      <c r="J1087"/>
      <c r="K1087"/>
      <c r="L1087"/>
      <c r="M1087"/>
      <c r="N1087"/>
      <c r="O1087"/>
      <c r="P1087"/>
      <c r="Q1087"/>
      <c r="R1087"/>
      <c r="S1087"/>
      <c r="T1087"/>
      <c r="U1087"/>
      <c r="V1087"/>
      <c r="W1087"/>
      <c r="X1087"/>
      <c r="Y1087"/>
      <c r="Z1087"/>
      <c r="AA1087"/>
      <c r="AB1087"/>
      <c r="AC1087"/>
      <c r="AD1087"/>
      <c r="AE1087"/>
      <c r="AF1087"/>
      <c r="AG1087"/>
      <c r="AH1087"/>
      <c r="AI1087"/>
    </row>
    <row r="1088" spans="1:35" s="3" customFormat="1" ht="15.75" customHeight="1" x14ac:dyDescent="0.25">
      <c r="A1088" s="18" t="s">
        <v>1227</v>
      </c>
      <c r="B1088" s="17" t="s">
        <v>798</v>
      </c>
      <c r="C1088" s="20">
        <v>0</v>
      </c>
      <c r="D1088" s="20">
        <v>0</v>
      </c>
      <c r="E1088" s="20">
        <v>0</v>
      </c>
      <c r="F1088" s="20">
        <v>0</v>
      </c>
      <c r="G1088" s="20">
        <v>3179</v>
      </c>
      <c r="H1088" s="20">
        <v>1.0363864491844417</v>
      </c>
      <c r="I1088" s="20">
        <v>0</v>
      </c>
      <c r="J1088"/>
      <c r="K1088"/>
      <c r="L1088"/>
      <c r="M1088"/>
      <c r="N1088"/>
      <c r="O1088"/>
      <c r="P1088"/>
      <c r="Q1088"/>
      <c r="R1088"/>
      <c r="S1088"/>
      <c r="T1088"/>
      <c r="U1088"/>
      <c r="V1088"/>
      <c r="W1088"/>
      <c r="X1088"/>
      <c r="Y1088"/>
      <c r="Z1088"/>
      <c r="AA1088"/>
      <c r="AB1088"/>
      <c r="AC1088"/>
      <c r="AD1088"/>
      <c r="AE1088"/>
      <c r="AF1088"/>
      <c r="AG1088"/>
      <c r="AH1088"/>
      <c r="AI1088"/>
    </row>
    <row r="1089" spans="1:35" s="3" customFormat="1" ht="15.75" customHeight="1" x14ac:dyDescent="0.25">
      <c r="A1089" s="18" t="s">
        <v>1228</v>
      </c>
      <c r="B1089" s="17" t="s">
        <v>800</v>
      </c>
      <c r="C1089" s="20">
        <v>0</v>
      </c>
      <c r="D1089" s="20">
        <v>0</v>
      </c>
      <c r="E1089" s="20">
        <v>0</v>
      </c>
      <c r="F1089" s="20">
        <v>0</v>
      </c>
      <c r="G1089" s="20">
        <v>2678</v>
      </c>
      <c r="H1089" s="20">
        <v>1.0363864491844417</v>
      </c>
      <c r="I1089" s="20">
        <v>0</v>
      </c>
      <c r="J1089"/>
      <c r="K1089"/>
      <c r="L1089"/>
      <c r="M1089"/>
      <c r="N1089"/>
      <c r="O1089"/>
      <c r="P1089"/>
      <c r="Q1089"/>
      <c r="R1089"/>
      <c r="S1089"/>
      <c r="T1089"/>
      <c r="U1089"/>
      <c r="V1089"/>
      <c r="W1089"/>
      <c r="X1089"/>
      <c r="Y1089"/>
      <c r="Z1089"/>
      <c r="AA1089"/>
      <c r="AB1089"/>
      <c r="AC1089"/>
      <c r="AD1089"/>
      <c r="AE1089"/>
      <c r="AF1089"/>
      <c r="AG1089"/>
      <c r="AH1089"/>
      <c r="AI1089"/>
    </row>
    <row r="1090" spans="1:35" s="3" customFormat="1" ht="15.75" customHeight="1" x14ac:dyDescent="0.25">
      <c r="A1090" s="18" t="s">
        <v>1229</v>
      </c>
      <c r="B1090" s="17" t="s">
        <v>802</v>
      </c>
      <c r="C1090" s="20">
        <v>0</v>
      </c>
      <c r="D1090" s="20">
        <v>0</v>
      </c>
      <c r="E1090" s="20">
        <v>0</v>
      </c>
      <c r="F1090" s="20">
        <v>0</v>
      </c>
      <c r="G1090" s="20">
        <v>5393</v>
      </c>
      <c r="H1090" s="20">
        <v>1.0363864491844417</v>
      </c>
      <c r="I1090" s="20">
        <v>0</v>
      </c>
      <c r="J1090"/>
      <c r="K1090"/>
      <c r="L1090"/>
      <c r="M1090"/>
      <c r="N1090"/>
      <c r="O1090"/>
      <c r="P1090"/>
      <c r="Q1090"/>
      <c r="R1090"/>
      <c r="S1090"/>
      <c r="T1090"/>
      <c r="U1090"/>
      <c r="V1090"/>
      <c r="W1090"/>
      <c r="X1090"/>
      <c r="Y1090"/>
      <c r="Z1090"/>
      <c r="AA1090"/>
      <c r="AB1090"/>
      <c r="AC1090"/>
      <c r="AD1090"/>
      <c r="AE1090"/>
      <c r="AF1090"/>
      <c r="AG1090"/>
      <c r="AH1090"/>
      <c r="AI1090"/>
    </row>
    <row r="1091" spans="1:35" s="3" customFormat="1" ht="15.75" customHeight="1" x14ac:dyDescent="0.25">
      <c r="A1091" s="18" t="s">
        <v>1230</v>
      </c>
      <c r="B1091" s="17" t="s">
        <v>804</v>
      </c>
      <c r="C1091" s="20">
        <v>0</v>
      </c>
      <c r="D1091" s="20">
        <v>0</v>
      </c>
      <c r="E1091" s="20">
        <v>0</v>
      </c>
      <c r="F1091" s="20">
        <v>0</v>
      </c>
      <c r="G1091" s="20">
        <v>3911</v>
      </c>
      <c r="H1091" s="20">
        <v>1.0363864491844417</v>
      </c>
      <c r="I1091" s="20">
        <v>0</v>
      </c>
      <c r="J1091"/>
      <c r="K1091"/>
      <c r="L1091"/>
      <c r="M1091"/>
      <c r="N1091"/>
      <c r="O1091"/>
      <c r="P1091"/>
      <c r="Q1091"/>
      <c r="R1091"/>
      <c r="S1091"/>
      <c r="T1091"/>
      <c r="U1091"/>
      <c r="V1091"/>
      <c r="W1091"/>
      <c r="X1091"/>
      <c r="Y1091"/>
      <c r="Z1091"/>
      <c r="AA1091"/>
      <c r="AB1091"/>
      <c r="AC1091"/>
      <c r="AD1091"/>
      <c r="AE1091"/>
      <c r="AF1091"/>
      <c r="AG1091"/>
      <c r="AH1091"/>
      <c r="AI1091"/>
    </row>
    <row r="1092" spans="1:35" s="3" customFormat="1" ht="15.75" customHeight="1" x14ac:dyDescent="0.25">
      <c r="A1092" s="18" t="s">
        <v>1231</v>
      </c>
      <c r="B1092" s="17" t="s">
        <v>806</v>
      </c>
      <c r="C1092" s="20">
        <v>0</v>
      </c>
      <c r="D1092" s="20">
        <v>0</v>
      </c>
      <c r="E1092" s="20">
        <v>0</v>
      </c>
      <c r="F1092" s="20">
        <v>0</v>
      </c>
      <c r="G1092" s="20">
        <v>3675</v>
      </c>
      <c r="H1092" s="20">
        <v>1.0363864491844417</v>
      </c>
      <c r="I1092" s="20">
        <v>0</v>
      </c>
      <c r="J1092"/>
      <c r="K1092"/>
      <c r="L1092"/>
      <c r="M1092"/>
      <c r="N1092"/>
      <c r="O1092"/>
      <c r="P1092"/>
      <c r="Q1092"/>
      <c r="R1092"/>
      <c r="S1092"/>
      <c r="T1092"/>
      <c r="U1092"/>
      <c r="V1092"/>
      <c r="W1092"/>
      <c r="X1092"/>
      <c r="Y1092"/>
      <c r="Z1092"/>
      <c r="AA1092"/>
      <c r="AB1092"/>
      <c r="AC1092"/>
      <c r="AD1092"/>
      <c r="AE1092"/>
      <c r="AF1092"/>
      <c r="AG1092"/>
      <c r="AH1092"/>
      <c r="AI1092"/>
    </row>
    <row r="1093" spans="1:35" s="3" customFormat="1" ht="15.75" customHeight="1" x14ac:dyDescent="0.25">
      <c r="A1093" s="18" t="s">
        <v>1232</v>
      </c>
      <c r="B1093" s="17" t="s">
        <v>808</v>
      </c>
      <c r="C1093" s="20">
        <v>0</v>
      </c>
      <c r="D1093" s="20">
        <v>0</v>
      </c>
      <c r="E1093" s="20">
        <v>0</v>
      </c>
      <c r="F1093" s="20">
        <v>0</v>
      </c>
      <c r="G1093" s="20">
        <v>3096</v>
      </c>
      <c r="H1093" s="20">
        <v>1.0363864491844417</v>
      </c>
      <c r="I1093" s="20">
        <v>0</v>
      </c>
      <c r="J1093"/>
      <c r="K1093"/>
      <c r="L1093"/>
      <c r="M1093"/>
      <c r="N1093"/>
      <c r="O1093"/>
      <c r="P1093"/>
      <c r="Q1093"/>
      <c r="R1093"/>
      <c r="S1093"/>
      <c r="T1093"/>
      <c r="U1093"/>
      <c r="V1093"/>
      <c r="W1093"/>
      <c r="X1093"/>
      <c r="Y1093"/>
      <c r="Z1093"/>
      <c r="AA1093"/>
      <c r="AB1093"/>
      <c r="AC1093"/>
      <c r="AD1093"/>
      <c r="AE1093"/>
      <c r="AF1093"/>
      <c r="AG1093"/>
      <c r="AH1093"/>
      <c r="AI1093"/>
    </row>
    <row r="1094" spans="1:35" s="3" customFormat="1" ht="15.75" customHeight="1" x14ac:dyDescent="0.25">
      <c r="A1094" s="18" t="s">
        <v>1233</v>
      </c>
      <c r="B1094" s="17" t="s">
        <v>810</v>
      </c>
      <c r="C1094" s="20">
        <v>0</v>
      </c>
      <c r="D1094" s="20">
        <v>0</v>
      </c>
      <c r="E1094" s="20">
        <v>0</v>
      </c>
      <c r="F1094" s="20">
        <v>0</v>
      </c>
      <c r="G1094" s="20">
        <v>2004</v>
      </c>
      <c r="H1094" s="20">
        <v>1.0363864491844417</v>
      </c>
      <c r="I1094" s="20">
        <v>0</v>
      </c>
      <c r="J1094"/>
      <c r="K1094"/>
      <c r="L1094"/>
      <c r="M1094"/>
      <c r="N1094"/>
      <c r="O1094"/>
      <c r="P1094"/>
      <c r="Q1094"/>
      <c r="R1094"/>
      <c r="S1094"/>
      <c r="T1094"/>
      <c r="U1094"/>
      <c r="V1094"/>
      <c r="W1094"/>
      <c r="X1094"/>
      <c r="Y1094"/>
      <c r="Z1094"/>
      <c r="AA1094"/>
      <c r="AB1094"/>
      <c r="AC1094"/>
      <c r="AD1094"/>
      <c r="AE1094"/>
      <c r="AF1094"/>
      <c r="AG1094"/>
      <c r="AH1094"/>
      <c r="AI1094"/>
    </row>
    <row r="1095" spans="1:35" s="3" customFormat="1" ht="15.75" customHeight="1" x14ac:dyDescent="0.25">
      <c r="A1095" s="18" t="s">
        <v>1234</v>
      </c>
      <c r="B1095" s="17" t="s">
        <v>812</v>
      </c>
      <c r="C1095" s="20">
        <v>0</v>
      </c>
      <c r="D1095" s="20">
        <v>0</v>
      </c>
      <c r="E1095" s="20">
        <v>0</v>
      </c>
      <c r="F1095" s="20">
        <v>0</v>
      </c>
      <c r="G1095" s="20">
        <v>1598</v>
      </c>
      <c r="H1095" s="20">
        <v>1.0363864491844417</v>
      </c>
      <c r="I1095" s="20">
        <v>0</v>
      </c>
      <c r="J1095"/>
      <c r="K1095"/>
      <c r="L1095"/>
      <c r="M1095"/>
      <c r="N1095"/>
      <c r="O1095"/>
      <c r="P1095"/>
      <c r="Q1095"/>
      <c r="R1095"/>
      <c r="S1095"/>
      <c r="T1095"/>
      <c r="U1095"/>
      <c r="V1095"/>
      <c r="W1095"/>
      <c r="X1095"/>
      <c r="Y1095"/>
      <c r="Z1095"/>
      <c r="AA1095"/>
      <c r="AB1095"/>
      <c r="AC1095"/>
      <c r="AD1095"/>
      <c r="AE1095"/>
      <c r="AF1095"/>
      <c r="AG1095"/>
      <c r="AH1095"/>
      <c r="AI1095"/>
    </row>
    <row r="1096" spans="1:35" s="3" customFormat="1" ht="15.75" customHeight="1" x14ac:dyDescent="0.25">
      <c r="A1096" s="18" t="s">
        <v>1235</v>
      </c>
      <c r="B1096" s="17" t="s">
        <v>814</v>
      </c>
      <c r="C1096" s="20">
        <v>0</v>
      </c>
      <c r="D1096" s="20">
        <v>0</v>
      </c>
      <c r="E1096" s="20">
        <v>0</v>
      </c>
      <c r="F1096" s="20">
        <v>0</v>
      </c>
      <c r="G1096" s="20">
        <v>11932</v>
      </c>
      <c r="H1096" s="20">
        <v>1.0363864491844417</v>
      </c>
      <c r="I1096" s="20">
        <v>0</v>
      </c>
      <c r="J1096"/>
      <c r="K1096"/>
      <c r="L1096"/>
      <c r="M1096"/>
      <c r="N1096"/>
      <c r="O1096"/>
      <c r="P1096"/>
      <c r="Q1096"/>
      <c r="R1096"/>
      <c r="S1096"/>
      <c r="T1096"/>
      <c r="U1096"/>
      <c r="V1096"/>
      <c r="W1096"/>
      <c r="X1096"/>
      <c r="Y1096"/>
      <c r="Z1096"/>
      <c r="AA1096"/>
      <c r="AB1096"/>
      <c r="AC1096"/>
      <c r="AD1096"/>
      <c r="AE1096"/>
      <c r="AF1096"/>
      <c r="AG1096"/>
      <c r="AH1096"/>
      <c r="AI1096"/>
    </row>
    <row r="1097" spans="1:35" s="3" customFormat="1" ht="15.75" customHeight="1" x14ac:dyDescent="0.25">
      <c r="A1097" s="18" t="s">
        <v>1236</v>
      </c>
      <c r="B1097" s="17" t="s">
        <v>816</v>
      </c>
      <c r="C1097" s="20">
        <v>0</v>
      </c>
      <c r="D1097" s="20">
        <v>0</v>
      </c>
      <c r="E1097" s="20">
        <v>0</v>
      </c>
      <c r="F1097" s="20">
        <v>0</v>
      </c>
      <c r="G1097" s="20">
        <v>22987</v>
      </c>
      <c r="H1097" s="20">
        <v>1.0363864491844417</v>
      </c>
      <c r="I1097" s="20">
        <v>0</v>
      </c>
      <c r="J1097"/>
      <c r="K1097"/>
      <c r="L1097"/>
      <c r="M1097"/>
      <c r="N1097"/>
      <c r="O1097"/>
      <c r="P1097"/>
      <c r="Q1097"/>
      <c r="R1097"/>
      <c r="S1097"/>
      <c r="T1097"/>
      <c r="U1097"/>
      <c r="V1097"/>
      <c r="W1097"/>
      <c r="X1097"/>
      <c r="Y1097"/>
      <c r="Z1097"/>
      <c r="AA1097"/>
      <c r="AB1097"/>
      <c r="AC1097"/>
      <c r="AD1097"/>
      <c r="AE1097"/>
      <c r="AF1097"/>
      <c r="AG1097"/>
      <c r="AH1097"/>
      <c r="AI1097"/>
    </row>
    <row r="1098" spans="1:35" s="3" customFormat="1" ht="15.75" customHeight="1" x14ac:dyDescent="0.25">
      <c r="A1098" s="18" t="s">
        <v>1237</v>
      </c>
      <c r="B1098" s="17" t="s">
        <v>818</v>
      </c>
      <c r="C1098" s="20">
        <v>0</v>
      </c>
      <c r="D1098" s="20">
        <v>0</v>
      </c>
      <c r="E1098" s="20">
        <v>0</v>
      </c>
      <c r="F1098" s="20">
        <v>0</v>
      </c>
      <c r="G1098" s="20">
        <v>8183</v>
      </c>
      <c r="H1098" s="20">
        <v>1.0363864491844417</v>
      </c>
      <c r="I1098" s="20">
        <v>0</v>
      </c>
      <c r="J1098"/>
      <c r="K1098"/>
      <c r="L1098"/>
      <c r="M1098"/>
      <c r="N1098"/>
      <c r="O1098"/>
      <c r="P1098"/>
      <c r="Q1098"/>
      <c r="R1098"/>
      <c r="S1098"/>
      <c r="T1098"/>
      <c r="U1098"/>
      <c r="V1098"/>
      <c r="W1098"/>
      <c r="X1098"/>
      <c r="Y1098"/>
      <c r="Z1098"/>
      <c r="AA1098"/>
      <c r="AB1098"/>
      <c r="AC1098"/>
      <c r="AD1098"/>
      <c r="AE1098"/>
      <c r="AF1098"/>
      <c r="AG1098"/>
      <c r="AH1098"/>
      <c r="AI1098"/>
    </row>
    <row r="1099" spans="1:35" s="3" customFormat="1" ht="15.75" customHeight="1" x14ac:dyDescent="0.25">
      <c r="A1099" s="18" t="s">
        <v>1238</v>
      </c>
      <c r="B1099" s="17" t="s">
        <v>820</v>
      </c>
      <c r="C1099" s="20">
        <v>0</v>
      </c>
      <c r="D1099" s="20">
        <v>0</v>
      </c>
      <c r="E1099" s="20">
        <v>0</v>
      </c>
      <c r="F1099" s="20">
        <v>0</v>
      </c>
      <c r="G1099" s="20">
        <v>15285</v>
      </c>
      <c r="H1099" s="20">
        <v>1.0363864491844417</v>
      </c>
      <c r="I1099" s="20">
        <v>0</v>
      </c>
      <c r="J1099"/>
      <c r="K1099"/>
      <c r="L1099"/>
      <c r="M1099"/>
      <c r="N1099"/>
      <c r="O1099"/>
      <c r="P1099"/>
      <c r="Q1099"/>
      <c r="R1099"/>
      <c r="S1099"/>
      <c r="T1099"/>
      <c r="U1099"/>
      <c r="V1099"/>
      <c r="W1099"/>
      <c r="X1099"/>
      <c r="Y1099"/>
      <c r="Z1099"/>
      <c r="AA1099"/>
      <c r="AB1099"/>
      <c r="AC1099"/>
      <c r="AD1099"/>
      <c r="AE1099"/>
      <c r="AF1099"/>
      <c r="AG1099"/>
      <c r="AH1099"/>
      <c r="AI1099"/>
    </row>
    <row r="1100" spans="1:35" s="3" customFormat="1" ht="15.75" customHeight="1" x14ac:dyDescent="0.25">
      <c r="A1100" s="18" t="s">
        <v>1239</v>
      </c>
      <c r="B1100" s="17" t="s">
        <v>822</v>
      </c>
      <c r="C1100" s="20">
        <v>0</v>
      </c>
      <c r="D1100" s="20">
        <v>0</v>
      </c>
      <c r="E1100" s="20">
        <v>0</v>
      </c>
      <c r="F1100" s="20">
        <v>0</v>
      </c>
      <c r="G1100" s="20">
        <v>6879</v>
      </c>
      <c r="H1100" s="20">
        <v>1.0363864491844417</v>
      </c>
      <c r="I1100" s="20">
        <v>0</v>
      </c>
      <c r="J1100"/>
      <c r="K1100"/>
      <c r="L1100"/>
      <c r="M1100"/>
      <c r="N1100"/>
      <c r="O1100"/>
      <c r="P1100"/>
      <c r="Q1100"/>
      <c r="R1100"/>
      <c r="S1100"/>
      <c r="T1100"/>
      <c r="U1100"/>
      <c r="V1100"/>
      <c r="W1100"/>
      <c r="X1100"/>
      <c r="Y1100"/>
      <c r="Z1100"/>
      <c r="AA1100"/>
      <c r="AB1100"/>
      <c r="AC1100"/>
      <c r="AD1100"/>
      <c r="AE1100"/>
      <c r="AF1100"/>
      <c r="AG1100"/>
      <c r="AH1100"/>
      <c r="AI1100"/>
    </row>
    <row r="1101" spans="1:35" s="3" customFormat="1" ht="15.75" customHeight="1" x14ac:dyDescent="0.25">
      <c r="A1101" s="18" t="s">
        <v>1240</v>
      </c>
      <c r="B1101" s="17" t="s">
        <v>824</v>
      </c>
      <c r="C1101" s="20">
        <v>0</v>
      </c>
      <c r="D1101" s="20">
        <v>0</v>
      </c>
      <c r="E1101" s="20">
        <v>0</v>
      </c>
      <c r="F1101" s="20">
        <v>0</v>
      </c>
      <c r="G1101" s="20">
        <v>12849</v>
      </c>
      <c r="H1101" s="20">
        <v>1.0363864491844417</v>
      </c>
      <c r="I1101" s="20">
        <v>0</v>
      </c>
      <c r="J1101"/>
      <c r="K1101"/>
      <c r="L1101"/>
      <c r="M1101"/>
      <c r="N1101"/>
      <c r="O1101"/>
      <c r="P1101"/>
      <c r="Q1101"/>
      <c r="R1101"/>
      <c r="S1101"/>
      <c r="T1101"/>
      <c r="U1101"/>
      <c r="V1101"/>
      <c r="W1101"/>
      <c r="X1101"/>
      <c r="Y1101"/>
      <c r="Z1101"/>
      <c r="AA1101"/>
      <c r="AB1101"/>
      <c r="AC1101"/>
      <c r="AD1101"/>
      <c r="AE1101"/>
      <c r="AF1101"/>
      <c r="AG1101"/>
      <c r="AH1101"/>
      <c r="AI1101"/>
    </row>
    <row r="1102" spans="1:35" s="3" customFormat="1" ht="15.75" customHeight="1" x14ac:dyDescent="0.25">
      <c r="A1102" s="18" t="s">
        <v>1241</v>
      </c>
      <c r="B1102" s="17" t="s">
        <v>826</v>
      </c>
      <c r="C1102" s="20">
        <v>0</v>
      </c>
      <c r="D1102" s="20">
        <v>0</v>
      </c>
      <c r="E1102" s="20">
        <v>0</v>
      </c>
      <c r="F1102" s="20">
        <v>0</v>
      </c>
      <c r="G1102" s="20">
        <v>7079</v>
      </c>
      <c r="H1102" s="20">
        <v>1.0363864491844417</v>
      </c>
      <c r="I1102" s="20">
        <v>0</v>
      </c>
      <c r="J1102"/>
      <c r="K1102"/>
      <c r="L1102"/>
      <c r="M1102"/>
      <c r="N1102"/>
      <c r="O1102"/>
      <c r="P1102"/>
      <c r="Q1102"/>
      <c r="R1102"/>
      <c r="S1102"/>
      <c r="T1102"/>
      <c r="U1102"/>
      <c r="V1102"/>
      <c r="W1102"/>
      <c r="X1102"/>
      <c r="Y1102"/>
      <c r="Z1102"/>
      <c r="AA1102"/>
      <c r="AB1102"/>
      <c r="AC1102"/>
      <c r="AD1102"/>
      <c r="AE1102"/>
      <c r="AF1102"/>
      <c r="AG1102"/>
      <c r="AH1102"/>
      <c r="AI1102"/>
    </row>
    <row r="1103" spans="1:35" s="3" customFormat="1" ht="15.75" customHeight="1" x14ac:dyDescent="0.25">
      <c r="A1103" s="18" t="s">
        <v>1242</v>
      </c>
      <c r="B1103" s="17" t="s">
        <v>828</v>
      </c>
      <c r="C1103" s="20">
        <v>0</v>
      </c>
      <c r="D1103" s="20">
        <v>0</v>
      </c>
      <c r="E1103" s="20">
        <v>0</v>
      </c>
      <c r="F1103" s="20">
        <v>0</v>
      </c>
      <c r="G1103" s="20">
        <v>9446</v>
      </c>
      <c r="H1103" s="20">
        <v>1.0363864491844417</v>
      </c>
      <c r="I1103" s="20">
        <v>0</v>
      </c>
      <c r="J1103"/>
      <c r="K1103"/>
      <c r="L1103"/>
      <c r="M1103"/>
      <c r="N1103"/>
      <c r="O1103"/>
      <c r="P1103"/>
      <c r="Q1103"/>
      <c r="R1103"/>
      <c r="S1103"/>
      <c r="T1103"/>
      <c r="U1103"/>
      <c r="V1103"/>
      <c r="W1103"/>
      <c r="X1103"/>
      <c r="Y1103"/>
      <c r="Z1103"/>
      <c r="AA1103"/>
      <c r="AB1103"/>
      <c r="AC1103"/>
      <c r="AD1103"/>
      <c r="AE1103"/>
      <c r="AF1103"/>
      <c r="AG1103"/>
      <c r="AH1103"/>
      <c r="AI1103"/>
    </row>
    <row r="1104" spans="1:35" s="3" customFormat="1" ht="15.75" customHeight="1" x14ac:dyDescent="0.25">
      <c r="A1104" s="18" t="s">
        <v>1243</v>
      </c>
      <c r="B1104" s="17" t="s">
        <v>830</v>
      </c>
      <c r="C1104" s="20">
        <v>0</v>
      </c>
      <c r="D1104" s="20">
        <v>0</v>
      </c>
      <c r="E1104" s="20">
        <v>0</v>
      </c>
      <c r="F1104" s="20">
        <v>0</v>
      </c>
      <c r="G1104" s="20">
        <v>3273</v>
      </c>
      <c r="H1104" s="20">
        <v>1.0363864491844417</v>
      </c>
      <c r="I1104" s="20">
        <v>0</v>
      </c>
      <c r="J1104"/>
      <c r="K1104"/>
      <c r="L1104"/>
      <c r="M1104"/>
      <c r="N1104"/>
      <c r="O1104"/>
      <c r="P1104"/>
      <c r="Q1104"/>
      <c r="R1104"/>
      <c r="S1104"/>
      <c r="T1104"/>
      <c r="U1104"/>
      <c r="V1104"/>
      <c r="W1104"/>
      <c r="X1104"/>
      <c r="Y1104"/>
      <c r="Z1104"/>
      <c r="AA1104"/>
      <c r="AB1104"/>
      <c r="AC1104"/>
      <c r="AD1104"/>
      <c r="AE1104"/>
      <c r="AF1104"/>
      <c r="AG1104"/>
      <c r="AH1104"/>
      <c r="AI1104"/>
    </row>
    <row r="1105" spans="1:35" s="3" customFormat="1" ht="15.75" customHeight="1" x14ac:dyDescent="0.25">
      <c r="A1105" s="18" t="s">
        <v>1244</v>
      </c>
      <c r="B1105" s="17" t="s">
        <v>832</v>
      </c>
      <c r="C1105" s="20">
        <v>0</v>
      </c>
      <c r="D1105" s="20">
        <v>0</v>
      </c>
      <c r="E1105" s="20">
        <v>0</v>
      </c>
      <c r="F1105" s="20">
        <v>0</v>
      </c>
      <c r="G1105" s="20">
        <v>7308</v>
      </c>
      <c r="H1105" s="20">
        <v>1.0363864491844417</v>
      </c>
      <c r="I1105" s="20">
        <v>0</v>
      </c>
      <c r="J1105"/>
      <c r="K1105"/>
      <c r="L1105"/>
      <c r="M1105"/>
      <c r="N1105"/>
      <c r="O1105"/>
      <c r="P1105"/>
      <c r="Q1105"/>
      <c r="R1105"/>
      <c r="S1105"/>
      <c r="T1105"/>
      <c r="U1105"/>
      <c r="V1105"/>
      <c r="W1105"/>
      <c r="X1105"/>
      <c r="Y1105"/>
      <c r="Z1105"/>
      <c r="AA1105"/>
      <c r="AB1105"/>
      <c r="AC1105"/>
      <c r="AD1105"/>
      <c r="AE1105"/>
      <c r="AF1105"/>
      <c r="AG1105"/>
      <c r="AH1105"/>
      <c r="AI1105"/>
    </row>
    <row r="1106" spans="1:35" s="3" customFormat="1" ht="15.75" customHeight="1" x14ac:dyDescent="0.25">
      <c r="A1106" s="18" t="s">
        <v>1245</v>
      </c>
      <c r="B1106" s="17" t="s">
        <v>834</v>
      </c>
      <c r="C1106" s="20">
        <v>0</v>
      </c>
      <c r="D1106" s="20">
        <v>0</v>
      </c>
      <c r="E1106" s="20">
        <v>235</v>
      </c>
      <c r="F1106" s="20">
        <v>78.333333333333329</v>
      </c>
      <c r="G1106" s="20">
        <v>2610</v>
      </c>
      <c r="H1106" s="20">
        <v>1.0363864491844417</v>
      </c>
      <c r="I1106" s="20">
        <v>211.88920953575908</v>
      </c>
      <c r="J1106"/>
      <c r="K1106"/>
      <c r="L1106"/>
      <c r="M1106"/>
      <c r="N1106"/>
      <c r="O1106"/>
      <c r="P1106"/>
      <c r="Q1106"/>
      <c r="R1106"/>
      <c r="S1106"/>
      <c r="T1106"/>
      <c r="U1106"/>
      <c r="V1106"/>
      <c r="W1106"/>
      <c r="X1106"/>
      <c r="Y1106"/>
      <c r="Z1106"/>
      <c r="AA1106"/>
      <c r="AB1106"/>
      <c r="AC1106"/>
      <c r="AD1106"/>
      <c r="AE1106"/>
      <c r="AF1106"/>
      <c r="AG1106"/>
      <c r="AH1106"/>
      <c r="AI1106"/>
    </row>
    <row r="1107" spans="1:35" s="3" customFormat="1" ht="15.75" customHeight="1" x14ac:dyDescent="0.25">
      <c r="A1107" s="18" t="s">
        <v>1246</v>
      </c>
      <c r="B1107" s="17" t="s">
        <v>836</v>
      </c>
      <c r="C1107" s="20">
        <v>0</v>
      </c>
      <c r="D1107" s="20">
        <v>0</v>
      </c>
      <c r="E1107" s="20">
        <v>0</v>
      </c>
      <c r="F1107" s="20">
        <v>0</v>
      </c>
      <c r="G1107" s="20">
        <v>5003</v>
      </c>
      <c r="H1107" s="20">
        <v>1.0363864491844417</v>
      </c>
      <c r="I1107" s="20">
        <v>0</v>
      </c>
      <c r="J1107"/>
      <c r="K1107"/>
      <c r="L1107"/>
      <c r="M1107"/>
      <c r="N1107"/>
      <c r="O1107"/>
      <c r="P1107"/>
      <c r="Q1107"/>
      <c r="R1107"/>
      <c r="S1107"/>
      <c r="T1107"/>
      <c r="U1107"/>
      <c r="V1107"/>
      <c r="W1107"/>
      <c r="X1107"/>
      <c r="Y1107"/>
      <c r="Z1107"/>
      <c r="AA1107"/>
      <c r="AB1107"/>
      <c r="AC1107"/>
      <c r="AD1107"/>
      <c r="AE1107"/>
      <c r="AF1107"/>
      <c r="AG1107"/>
      <c r="AH1107"/>
      <c r="AI1107"/>
    </row>
    <row r="1108" spans="1:35" s="3" customFormat="1" ht="15.75" customHeight="1" x14ac:dyDescent="0.25">
      <c r="A1108" s="18" t="s">
        <v>1247</v>
      </c>
      <c r="B1108" s="17" t="s">
        <v>838</v>
      </c>
      <c r="C1108" s="20">
        <v>0</v>
      </c>
      <c r="D1108" s="20">
        <v>0</v>
      </c>
      <c r="E1108" s="20">
        <v>0</v>
      </c>
      <c r="F1108" s="20">
        <v>0</v>
      </c>
      <c r="G1108" s="20">
        <v>1735</v>
      </c>
      <c r="H1108" s="20">
        <v>1.0363864491844417</v>
      </c>
      <c r="I1108" s="20">
        <v>0</v>
      </c>
      <c r="J1108"/>
      <c r="K1108"/>
      <c r="L1108"/>
      <c r="M1108"/>
      <c r="N1108"/>
      <c r="O1108"/>
      <c r="P1108"/>
      <c r="Q1108"/>
      <c r="R1108"/>
      <c r="S1108"/>
      <c r="T1108"/>
      <c r="U1108"/>
      <c r="V1108"/>
      <c r="W1108"/>
      <c r="X1108"/>
      <c r="Y1108"/>
      <c r="Z1108"/>
      <c r="AA1108"/>
      <c r="AB1108"/>
      <c r="AC1108"/>
      <c r="AD1108"/>
      <c r="AE1108"/>
      <c r="AF1108"/>
      <c r="AG1108"/>
      <c r="AH1108"/>
      <c r="AI1108"/>
    </row>
    <row r="1109" spans="1:35" s="3" customFormat="1" ht="15.75" customHeight="1" x14ac:dyDescent="0.25">
      <c r="A1109" s="18" t="s">
        <v>1248</v>
      </c>
      <c r="B1109" s="17" t="s">
        <v>840</v>
      </c>
      <c r="C1109" s="20">
        <v>0</v>
      </c>
      <c r="D1109" s="20">
        <v>0</v>
      </c>
      <c r="E1109" s="20">
        <v>0</v>
      </c>
      <c r="F1109" s="20">
        <v>0</v>
      </c>
      <c r="G1109" s="20">
        <v>3241</v>
      </c>
      <c r="H1109" s="20">
        <v>1.0363864491844417</v>
      </c>
      <c r="I1109" s="20">
        <v>0</v>
      </c>
      <c r="J1109"/>
      <c r="K1109"/>
      <c r="L1109"/>
      <c r="M1109"/>
      <c r="N1109"/>
      <c r="O1109"/>
      <c r="P1109"/>
      <c r="Q1109"/>
      <c r="R1109"/>
      <c r="S1109"/>
      <c r="T1109"/>
      <c r="U1109"/>
      <c r="V1109"/>
      <c r="W1109"/>
      <c r="X1109"/>
      <c r="Y1109"/>
      <c r="Z1109"/>
      <c r="AA1109"/>
      <c r="AB1109"/>
      <c r="AC1109"/>
      <c r="AD1109"/>
      <c r="AE1109"/>
      <c r="AF1109"/>
      <c r="AG1109"/>
      <c r="AH1109"/>
      <c r="AI1109"/>
    </row>
    <row r="1110" spans="1:35" s="3" customFormat="1" ht="15.75" customHeight="1" x14ac:dyDescent="0.25">
      <c r="A1110" s="18" t="s">
        <v>1249</v>
      </c>
      <c r="B1110" s="17" t="s">
        <v>842</v>
      </c>
      <c r="C1110" s="20">
        <v>0</v>
      </c>
      <c r="D1110" s="20">
        <v>0</v>
      </c>
      <c r="E1110" s="20">
        <v>0</v>
      </c>
      <c r="F1110" s="20">
        <v>0</v>
      </c>
      <c r="G1110" s="20">
        <v>1351</v>
      </c>
      <c r="H1110" s="20">
        <v>1.0363864491844417</v>
      </c>
      <c r="I1110" s="20">
        <v>0</v>
      </c>
      <c r="J1110"/>
      <c r="K1110"/>
      <c r="L1110"/>
      <c r="M1110"/>
      <c r="N1110"/>
      <c r="O1110"/>
      <c r="P1110"/>
      <c r="Q1110"/>
      <c r="R1110"/>
      <c r="S1110"/>
      <c r="T1110"/>
      <c r="U1110"/>
      <c r="V1110"/>
      <c r="W1110"/>
      <c r="X1110"/>
      <c r="Y1110"/>
      <c r="Z1110"/>
      <c r="AA1110"/>
      <c r="AB1110"/>
      <c r="AC1110"/>
      <c r="AD1110"/>
      <c r="AE1110"/>
      <c r="AF1110"/>
      <c r="AG1110"/>
      <c r="AH1110"/>
      <c r="AI1110"/>
    </row>
    <row r="1111" spans="1:35" s="3" customFormat="1" ht="15.75" customHeight="1" x14ac:dyDescent="0.25">
      <c r="A1111" s="18" t="s">
        <v>1250</v>
      </c>
      <c r="B1111" s="17" t="s">
        <v>844</v>
      </c>
      <c r="C1111" s="20">
        <v>0</v>
      </c>
      <c r="D1111" s="20">
        <v>0</v>
      </c>
      <c r="E1111" s="20">
        <v>0</v>
      </c>
      <c r="F1111" s="20">
        <v>0</v>
      </c>
      <c r="G1111" s="20">
        <v>2524</v>
      </c>
      <c r="H1111" s="20">
        <v>1.0363864491844417</v>
      </c>
      <c r="I1111" s="20">
        <v>0</v>
      </c>
      <c r="J1111"/>
      <c r="K1111"/>
      <c r="L1111"/>
      <c r="M1111"/>
      <c r="N1111"/>
      <c r="O1111"/>
      <c r="P1111"/>
      <c r="Q1111"/>
      <c r="R1111"/>
      <c r="S1111"/>
      <c r="T1111"/>
      <c r="U1111"/>
      <c r="V1111"/>
      <c r="W1111"/>
      <c r="X1111"/>
      <c r="Y1111"/>
      <c r="Z1111"/>
      <c r="AA1111"/>
      <c r="AB1111"/>
      <c r="AC1111"/>
      <c r="AD1111"/>
      <c r="AE1111"/>
      <c r="AF1111"/>
      <c r="AG1111"/>
      <c r="AH1111"/>
      <c r="AI1111"/>
    </row>
    <row r="1112" spans="1:35" s="3" customFormat="1" ht="15.75" customHeight="1" x14ac:dyDescent="0.25">
      <c r="A1112" s="18" t="s">
        <v>1251</v>
      </c>
      <c r="B1112" s="17" t="s">
        <v>846</v>
      </c>
      <c r="C1112" s="20">
        <v>0</v>
      </c>
      <c r="D1112" s="20">
        <v>0</v>
      </c>
      <c r="E1112" s="20">
        <v>0</v>
      </c>
      <c r="F1112" s="20">
        <v>0</v>
      </c>
      <c r="G1112" s="20">
        <v>1150</v>
      </c>
      <c r="H1112" s="20">
        <v>1.0363864491844417</v>
      </c>
      <c r="I1112" s="20">
        <v>0</v>
      </c>
      <c r="J1112"/>
      <c r="K1112"/>
      <c r="L1112"/>
      <c r="M1112"/>
      <c r="N1112"/>
      <c r="O1112"/>
      <c r="P1112"/>
      <c r="Q1112"/>
      <c r="R1112"/>
      <c r="S1112"/>
      <c r="T1112"/>
      <c r="U1112"/>
      <c r="V1112"/>
      <c r="W1112"/>
      <c r="X1112"/>
      <c r="Y1112"/>
      <c r="Z1112"/>
      <c r="AA1112"/>
      <c r="AB1112"/>
      <c r="AC1112"/>
      <c r="AD1112"/>
      <c r="AE1112"/>
      <c r="AF1112"/>
      <c r="AG1112"/>
      <c r="AH1112"/>
      <c r="AI1112"/>
    </row>
    <row r="1113" spans="1:35" s="3" customFormat="1" ht="15.75" customHeight="1" x14ac:dyDescent="0.25">
      <c r="A1113" s="18" t="s">
        <v>1252</v>
      </c>
      <c r="B1113" s="17" t="s">
        <v>848</v>
      </c>
      <c r="C1113" s="20">
        <v>0</v>
      </c>
      <c r="D1113" s="20">
        <v>0</v>
      </c>
      <c r="E1113" s="20">
        <v>0</v>
      </c>
      <c r="F1113" s="20">
        <v>0</v>
      </c>
      <c r="G1113" s="20">
        <v>2148</v>
      </c>
      <c r="H1113" s="20">
        <v>1.0363864491844417</v>
      </c>
      <c r="I1113" s="20">
        <v>0</v>
      </c>
      <c r="J1113"/>
      <c r="K1113"/>
      <c r="L1113"/>
      <c r="M1113"/>
      <c r="N1113"/>
      <c r="O1113"/>
      <c r="P1113"/>
      <c r="Q1113"/>
      <c r="R1113"/>
      <c r="S1113"/>
      <c r="T1113"/>
      <c r="U1113"/>
      <c r="V1113"/>
      <c r="W1113"/>
      <c r="X1113"/>
      <c r="Y1113"/>
      <c r="Z1113"/>
      <c r="AA1113"/>
      <c r="AB1113"/>
      <c r="AC1113"/>
      <c r="AD1113"/>
      <c r="AE1113"/>
      <c r="AF1113"/>
      <c r="AG1113"/>
      <c r="AH1113"/>
      <c r="AI1113"/>
    </row>
    <row r="1114" spans="1:35" s="3" customFormat="1" ht="15.75" customHeight="1" x14ac:dyDescent="0.25">
      <c r="A1114" s="18" t="s">
        <v>1253</v>
      </c>
      <c r="B1114" s="17" t="s">
        <v>850</v>
      </c>
      <c r="C1114" s="20">
        <v>0</v>
      </c>
      <c r="D1114" s="20">
        <v>0</v>
      </c>
      <c r="E1114" s="20">
        <v>0</v>
      </c>
      <c r="F1114" s="20">
        <v>0</v>
      </c>
      <c r="G1114" s="20">
        <v>13743</v>
      </c>
      <c r="H1114" s="20">
        <v>1.0363864491844417</v>
      </c>
      <c r="I1114" s="20">
        <v>0</v>
      </c>
      <c r="J1114"/>
      <c r="K1114"/>
      <c r="L1114"/>
      <c r="M1114"/>
      <c r="N1114"/>
      <c r="O1114"/>
      <c r="P1114"/>
      <c r="Q1114"/>
      <c r="R1114"/>
      <c r="S1114"/>
      <c r="T1114"/>
      <c r="U1114"/>
      <c r="V1114"/>
      <c r="W1114"/>
      <c r="X1114"/>
      <c r="Y1114"/>
      <c r="Z1114"/>
      <c r="AA1114"/>
      <c r="AB1114"/>
      <c r="AC1114"/>
      <c r="AD1114"/>
      <c r="AE1114"/>
      <c r="AF1114"/>
      <c r="AG1114"/>
      <c r="AH1114"/>
      <c r="AI1114"/>
    </row>
    <row r="1115" spans="1:35" s="3" customFormat="1" ht="15.75" customHeight="1" x14ac:dyDescent="0.25">
      <c r="A1115" s="18" t="s">
        <v>1254</v>
      </c>
      <c r="B1115" s="17" t="s">
        <v>852</v>
      </c>
      <c r="C1115" s="20">
        <v>0</v>
      </c>
      <c r="D1115" s="20">
        <v>0</v>
      </c>
      <c r="E1115" s="20">
        <v>0</v>
      </c>
      <c r="F1115" s="20">
        <v>0</v>
      </c>
      <c r="G1115" s="20">
        <v>25670</v>
      </c>
      <c r="H1115" s="20">
        <v>1.0363864491844417</v>
      </c>
      <c r="I1115" s="20">
        <v>0</v>
      </c>
      <c r="J1115"/>
      <c r="K1115"/>
      <c r="L1115"/>
      <c r="M1115"/>
      <c r="N1115"/>
      <c r="O1115"/>
      <c r="P1115"/>
      <c r="Q1115"/>
      <c r="R1115"/>
      <c r="S1115"/>
      <c r="T1115"/>
      <c r="U1115"/>
      <c r="V1115"/>
      <c r="W1115"/>
      <c r="X1115"/>
      <c r="Y1115"/>
      <c r="Z1115"/>
      <c r="AA1115"/>
      <c r="AB1115"/>
      <c r="AC1115"/>
      <c r="AD1115"/>
      <c r="AE1115"/>
      <c r="AF1115"/>
      <c r="AG1115"/>
      <c r="AH1115"/>
      <c r="AI1115"/>
    </row>
    <row r="1116" spans="1:35" s="3" customFormat="1" ht="15.75" customHeight="1" x14ac:dyDescent="0.25">
      <c r="A1116" s="18" t="s">
        <v>1255</v>
      </c>
      <c r="B1116" s="17" t="s">
        <v>854</v>
      </c>
      <c r="C1116" s="20">
        <v>0</v>
      </c>
      <c r="D1116" s="20">
        <v>0</v>
      </c>
      <c r="E1116" s="20">
        <v>0</v>
      </c>
      <c r="F1116" s="20">
        <v>0</v>
      </c>
      <c r="G1116" s="20">
        <v>8640</v>
      </c>
      <c r="H1116" s="20">
        <v>1.0363864491844417</v>
      </c>
      <c r="I1116" s="20">
        <v>0</v>
      </c>
      <c r="J1116"/>
      <c r="K1116"/>
      <c r="L1116"/>
      <c r="M1116"/>
      <c r="N1116"/>
      <c r="O1116"/>
      <c r="P1116"/>
      <c r="Q1116"/>
      <c r="R1116"/>
      <c r="S1116"/>
      <c r="T1116"/>
      <c r="U1116"/>
      <c r="V1116"/>
      <c r="W1116"/>
      <c r="X1116"/>
      <c r="Y1116"/>
      <c r="Z1116"/>
      <c r="AA1116"/>
      <c r="AB1116"/>
      <c r="AC1116"/>
      <c r="AD1116"/>
      <c r="AE1116"/>
      <c r="AF1116"/>
      <c r="AG1116"/>
      <c r="AH1116"/>
      <c r="AI1116"/>
    </row>
    <row r="1117" spans="1:35" s="3" customFormat="1" ht="15.75" customHeight="1" x14ac:dyDescent="0.25">
      <c r="A1117" s="18" t="s">
        <v>1256</v>
      </c>
      <c r="B1117" s="17" t="s">
        <v>856</v>
      </c>
      <c r="C1117" s="20">
        <v>0</v>
      </c>
      <c r="D1117" s="20">
        <v>0</v>
      </c>
      <c r="E1117" s="20">
        <v>0</v>
      </c>
      <c r="F1117" s="20">
        <v>0</v>
      </c>
      <c r="G1117" s="20">
        <v>21905</v>
      </c>
      <c r="H1117" s="20">
        <v>1.0363864491844417</v>
      </c>
      <c r="I1117" s="20">
        <v>0</v>
      </c>
      <c r="J1117"/>
      <c r="K1117"/>
      <c r="L1117"/>
      <c r="M1117"/>
      <c r="N1117"/>
      <c r="O1117"/>
      <c r="P1117"/>
      <c r="Q1117"/>
      <c r="R1117"/>
      <c r="S1117"/>
      <c r="T1117"/>
      <c r="U1117"/>
      <c r="V1117"/>
      <c r="W1117"/>
      <c r="X1117"/>
      <c r="Y1117"/>
      <c r="Z1117"/>
      <c r="AA1117"/>
      <c r="AB1117"/>
      <c r="AC1117"/>
      <c r="AD1117"/>
      <c r="AE1117"/>
      <c r="AF1117"/>
      <c r="AG1117"/>
      <c r="AH1117"/>
      <c r="AI1117"/>
    </row>
    <row r="1118" spans="1:35" s="3" customFormat="1" ht="15.75" customHeight="1" x14ac:dyDescent="0.25">
      <c r="A1118" s="18" t="s">
        <v>1257</v>
      </c>
      <c r="B1118" s="17" t="s">
        <v>858</v>
      </c>
      <c r="C1118" s="20">
        <v>0</v>
      </c>
      <c r="D1118" s="20">
        <v>0</v>
      </c>
      <c r="E1118" s="20">
        <v>0</v>
      </c>
      <c r="F1118" s="20">
        <v>0</v>
      </c>
      <c r="G1118" s="20">
        <v>5742</v>
      </c>
      <c r="H1118" s="20">
        <v>1.0363864491844417</v>
      </c>
      <c r="I1118" s="20">
        <v>0</v>
      </c>
      <c r="J1118"/>
      <c r="K1118"/>
      <c r="L1118"/>
      <c r="M1118"/>
      <c r="N1118"/>
      <c r="O1118"/>
      <c r="P1118"/>
      <c r="Q1118"/>
      <c r="R1118"/>
      <c r="S1118"/>
      <c r="T1118"/>
      <c r="U1118"/>
      <c r="V1118"/>
      <c r="W1118"/>
      <c r="X1118"/>
      <c r="Y1118"/>
      <c r="Z1118"/>
      <c r="AA1118"/>
      <c r="AB1118"/>
      <c r="AC1118"/>
      <c r="AD1118"/>
      <c r="AE1118"/>
      <c r="AF1118"/>
      <c r="AG1118"/>
      <c r="AH1118"/>
      <c r="AI1118"/>
    </row>
    <row r="1119" spans="1:35" s="3" customFormat="1" ht="15.75" customHeight="1" x14ac:dyDescent="0.25">
      <c r="A1119" s="18" t="s">
        <v>1258</v>
      </c>
      <c r="B1119" s="17" t="s">
        <v>860</v>
      </c>
      <c r="C1119" s="20">
        <v>0</v>
      </c>
      <c r="D1119" s="20">
        <v>0</v>
      </c>
      <c r="E1119" s="20">
        <v>0</v>
      </c>
      <c r="F1119" s="20">
        <v>0</v>
      </c>
      <c r="G1119" s="20">
        <v>14559</v>
      </c>
      <c r="H1119" s="20">
        <v>1.0363864491844417</v>
      </c>
      <c r="I1119" s="20">
        <v>0</v>
      </c>
      <c r="J1119"/>
      <c r="K1119"/>
      <c r="L1119"/>
      <c r="M1119"/>
      <c r="N1119"/>
      <c r="O1119"/>
      <c r="P1119"/>
      <c r="Q1119"/>
      <c r="R1119"/>
      <c r="S1119"/>
      <c r="T1119"/>
      <c r="U1119"/>
      <c r="V1119"/>
      <c r="W1119"/>
      <c r="X1119"/>
      <c r="Y1119"/>
      <c r="Z1119"/>
      <c r="AA1119"/>
      <c r="AB1119"/>
      <c r="AC1119"/>
      <c r="AD1119"/>
      <c r="AE1119"/>
      <c r="AF1119"/>
      <c r="AG1119"/>
      <c r="AH1119"/>
      <c r="AI1119"/>
    </row>
    <row r="1120" spans="1:35" s="3" customFormat="1" ht="15.75" customHeight="1" x14ac:dyDescent="0.25">
      <c r="A1120" s="18" t="s">
        <v>1259</v>
      </c>
      <c r="B1120" s="17" t="s">
        <v>862</v>
      </c>
      <c r="C1120" s="20">
        <v>0</v>
      </c>
      <c r="D1120" s="20">
        <v>0</v>
      </c>
      <c r="E1120" s="20">
        <v>0</v>
      </c>
      <c r="F1120" s="20">
        <v>0</v>
      </c>
      <c r="G1120" s="20">
        <v>5002</v>
      </c>
      <c r="H1120" s="20">
        <v>1.0363864491844417</v>
      </c>
      <c r="I1120" s="20">
        <v>0</v>
      </c>
      <c r="J1120"/>
      <c r="K1120"/>
      <c r="L1120"/>
      <c r="M1120"/>
      <c r="N1120"/>
      <c r="O1120"/>
      <c r="P1120"/>
      <c r="Q1120"/>
      <c r="R1120"/>
      <c r="S1120"/>
      <c r="T1120"/>
      <c r="U1120"/>
      <c r="V1120"/>
      <c r="W1120"/>
      <c r="X1120"/>
      <c r="Y1120"/>
      <c r="Z1120"/>
      <c r="AA1120"/>
      <c r="AB1120"/>
      <c r="AC1120"/>
      <c r="AD1120"/>
      <c r="AE1120"/>
      <c r="AF1120"/>
      <c r="AG1120"/>
      <c r="AH1120"/>
      <c r="AI1120"/>
    </row>
    <row r="1121" spans="1:35" s="3" customFormat="1" ht="15.75" customHeight="1" x14ac:dyDescent="0.25">
      <c r="A1121" s="18" t="s">
        <v>1260</v>
      </c>
      <c r="B1121" s="17" t="s">
        <v>864</v>
      </c>
      <c r="C1121" s="20">
        <v>0</v>
      </c>
      <c r="D1121" s="20">
        <v>0</v>
      </c>
      <c r="E1121" s="20">
        <v>0</v>
      </c>
      <c r="F1121" s="20">
        <v>0</v>
      </c>
      <c r="G1121" s="20">
        <v>9343</v>
      </c>
      <c r="H1121" s="20">
        <v>1.0363864491844417</v>
      </c>
      <c r="I1121" s="20">
        <v>0</v>
      </c>
      <c r="J1121"/>
      <c r="K1121"/>
      <c r="L1121"/>
      <c r="M1121"/>
      <c r="N1121"/>
      <c r="O1121"/>
      <c r="P1121"/>
      <c r="Q1121"/>
      <c r="R1121"/>
      <c r="S1121"/>
      <c r="T1121"/>
      <c r="U1121"/>
      <c r="V1121"/>
      <c r="W1121"/>
      <c r="X1121"/>
      <c r="Y1121"/>
      <c r="Z1121"/>
      <c r="AA1121"/>
      <c r="AB1121"/>
      <c r="AC1121"/>
      <c r="AD1121"/>
      <c r="AE1121"/>
      <c r="AF1121"/>
      <c r="AG1121"/>
      <c r="AH1121"/>
      <c r="AI1121"/>
    </row>
    <row r="1122" spans="1:35" s="3" customFormat="1" ht="15.75" customHeight="1" x14ac:dyDescent="0.25">
      <c r="A1122" s="18" t="s">
        <v>1261</v>
      </c>
      <c r="B1122" s="17" t="s">
        <v>866</v>
      </c>
      <c r="C1122" s="20">
        <v>0</v>
      </c>
      <c r="D1122" s="20">
        <v>0</v>
      </c>
      <c r="E1122" s="20">
        <v>0</v>
      </c>
      <c r="F1122" s="20">
        <v>0</v>
      </c>
      <c r="G1122" s="20">
        <v>4145</v>
      </c>
      <c r="H1122" s="20">
        <v>1.0363864491844417</v>
      </c>
      <c r="I1122" s="20">
        <v>0</v>
      </c>
      <c r="J1122"/>
      <c r="K1122"/>
      <c r="L1122"/>
      <c r="M1122"/>
      <c r="N1122"/>
      <c r="O1122"/>
      <c r="P1122"/>
      <c r="Q1122"/>
      <c r="R1122"/>
      <c r="S1122"/>
      <c r="T1122"/>
      <c r="U1122"/>
      <c r="V1122"/>
      <c r="W1122"/>
      <c r="X1122"/>
      <c r="Y1122"/>
      <c r="Z1122"/>
      <c r="AA1122"/>
      <c r="AB1122"/>
      <c r="AC1122"/>
      <c r="AD1122"/>
      <c r="AE1122"/>
      <c r="AF1122"/>
      <c r="AG1122"/>
      <c r="AH1122"/>
      <c r="AI1122"/>
    </row>
    <row r="1123" spans="1:35" s="3" customFormat="1" ht="15.75" customHeight="1" x14ac:dyDescent="0.25">
      <c r="A1123" s="18" t="s">
        <v>1262</v>
      </c>
      <c r="B1123" s="17" t="s">
        <v>868</v>
      </c>
      <c r="C1123" s="20">
        <v>0</v>
      </c>
      <c r="D1123" s="20">
        <v>0</v>
      </c>
      <c r="E1123" s="20">
        <v>0</v>
      </c>
      <c r="F1123" s="20">
        <v>0</v>
      </c>
      <c r="G1123" s="20">
        <v>7741</v>
      </c>
      <c r="H1123" s="20">
        <v>1.0363864491844417</v>
      </c>
      <c r="I1123" s="20">
        <v>0</v>
      </c>
      <c r="J1123"/>
      <c r="K1123"/>
      <c r="L1123"/>
      <c r="M1123"/>
      <c r="N1123"/>
      <c r="O1123"/>
      <c r="P1123"/>
      <c r="Q1123"/>
      <c r="R1123"/>
      <c r="S1123"/>
      <c r="T1123"/>
      <c r="U1123"/>
      <c r="V1123"/>
      <c r="W1123"/>
      <c r="X1123"/>
      <c r="Y1123"/>
      <c r="Z1123"/>
      <c r="AA1123"/>
      <c r="AB1123"/>
      <c r="AC1123"/>
      <c r="AD1123"/>
      <c r="AE1123"/>
      <c r="AF1123"/>
      <c r="AG1123"/>
      <c r="AH1123"/>
      <c r="AI1123"/>
    </row>
    <row r="1124" spans="1:35" s="3" customFormat="1" ht="15.75" customHeight="1" x14ac:dyDescent="0.25">
      <c r="A1124" s="18" t="s">
        <v>1263</v>
      </c>
      <c r="B1124" s="17" t="s">
        <v>47</v>
      </c>
      <c r="C1124" s="20">
        <v>0</v>
      </c>
      <c r="D1124" s="20">
        <v>0</v>
      </c>
      <c r="E1124" s="20">
        <v>0</v>
      </c>
      <c r="F1124" s="20">
        <v>0</v>
      </c>
      <c r="G1124" s="20" t="s">
        <v>15</v>
      </c>
      <c r="H1124" s="20" t="s">
        <v>15</v>
      </c>
      <c r="I1124" s="20">
        <v>0</v>
      </c>
      <c r="J1124"/>
      <c r="K1124"/>
      <c r="L1124"/>
      <c r="M1124"/>
      <c r="N1124"/>
      <c r="O1124"/>
      <c r="P1124"/>
      <c r="Q1124"/>
      <c r="R1124"/>
      <c r="S1124"/>
      <c r="T1124"/>
      <c r="U1124"/>
      <c r="V1124"/>
      <c r="W1124"/>
      <c r="X1124"/>
      <c r="Y1124"/>
      <c r="Z1124"/>
      <c r="AA1124"/>
      <c r="AB1124"/>
      <c r="AC1124"/>
      <c r="AD1124"/>
      <c r="AE1124"/>
      <c r="AF1124"/>
      <c r="AG1124"/>
      <c r="AH1124"/>
      <c r="AI1124"/>
    </row>
    <row r="1125" spans="1:35" s="3" customFormat="1" ht="15.75" customHeight="1" x14ac:dyDescent="0.25">
      <c r="A1125" s="18" t="s">
        <v>1264</v>
      </c>
      <c r="B1125" s="17" t="s">
        <v>794</v>
      </c>
      <c r="C1125" s="20">
        <v>0</v>
      </c>
      <c r="D1125" s="20">
        <v>0</v>
      </c>
      <c r="E1125" s="20">
        <v>0</v>
      </c>
      <c r="F1125" s="20">
        <v>0</v>
      </c>
      <c r="G1125" s="20">
        <v>3845</v>
      </c>
      <c r="H1125" s="20">
        <v>1.0363864491844417</v>
      </c>
      <c r="I1125" s="20">
        <v>0</v>
      </c>
      <c r="J1125"/>
      <c r="K1125"/>
      <c r="L1125"/>
      <c r="M1125"/>
      <c r="N1125"/>
      <c r="O1125"/>
      <c r="P1125"/>
      <c r="Q1125"/>
      <c r="R1125"/>
      <c r="S1125"/>
      <c r="T1125"/>
      <c r="U1125"/>
      <c r="V1125"/>
      <c r="W1125"/>
      <c r="X1125"/>
      <c r="Y1125"/>
      <c r="Z1125"/>
      <c r="AA1125"/>
      <c r="AB1125"/>
      <c r="AC1125"/>
      <c r="AD1125"/>
      <c r="AE1125"/>
      <c r="AF1125"/>
      <c r="AG1125"/>
      <c r="AH1125"/>
      <c r="AI1125"/>
    </row>
    <row r="1126" spans="1:35" s="3" customFormat="1" ht="15.75" customHeight="1" x14ac:dyDescent="0.25">
      <c r="A1126" s="18" t="s">
        <v>1265</v>
      </c>
      <c r="B1126" s="17" t="s">
        <v>796</v>
      </c>
      <c r="C1126" s="20">
        <v>0</v>
      </c>
      <c r="D1126" s="20">
        <v>0</v>
      </c>
      <c r="E1126" s="20">
        <v>0</v>
      </c>
      <c r="F1126" s="20">
        <v>0</v>
      </c>
      <c r="G1126" s="20">
        <v>2908</v>
      </c>
      <c r="H1126" s="20">
        <v>1.0363864491844417</v>
      </c>
      <c r="I1126" s="20">
        <v>0</v>
      </c>
      <c r="J1126"/>
      <c r="K1126"/>
      <c r="L1126"/>
      <c r="M1126"/>
      <c r="N1126"/>
      <c r="O1126"/>
      <c r="P1126"/>
      <c r="Q1126"/>
      <c r="R1126"/>
      <c r="S1126"/>
      <c r="T1126"/>
      <c r="U1126"/>
      <c r="V1126"/>
      <c r="W1126"/>
      <c r="X1126"/>
      <c r="Y1126"/>
      <c r="Z1126"/>
      <c r="AA1126"/>
      <c r="AB1126"/>
      <c r="AC1126"/>
      <c r="AD1126"/>
      <c r="AE1126"/>
      <c r="AF1126"/>
      <c r="AG1126"/>
      <c r="AH1126"/>
      <c r="AI1126"/>
    </row>
    <row r="1127" spans="1:35" s="3" customFormat="1" ht="15.75" customHeight="1" x14ac:dyDescent="0.25">
      <c r="A1127" s="18" t="s">
        <v>1266</v>
      </c>
      <c r="B1127" s="17" t="s">
        <v>798</v>
      </c>
      <c r="C1127" s="20">
        <v>0</v>
      </c>
      <c r="D1127" s="20">
        <v>0</v>
      </c>
      <c r="E1127" s="20">
        <v>0</v>
      </c>
      <c r="F1127" s="20">
        <v>0</v>
      </c>
      <c r="G1127" s="20">
        <v>2620</v>
      </c>
      <c r="H1127" s="20">
        <v>1.0363864491844417</v>
      </c>
      <c r="I1127" s="20">
        <v>0</v>
      </c>
      <c r="J1127"/>
      <c r="K1127"/>
      <c r="L1127"/>
      <c r="M1127"/>
      <c r="N1127"/>
      <c r="O1127"/>
      <c r="P1127"/>
      <c r="Q1127"/>
      <c r="R1127"/>
      <c r="S1127"/>
      <c r="T1127"/>
      <c r="U1127"/>
      <c r="V1127"/>
      <c r="W1127"/>
      <c r="X1127"/>
      <c r="Y1127"/>
      <c r="Z1127"/>
      <c r="AA1127"/>
      <c r="AB1127"/>
      <c r="AC1127"/>
      <c r="AD1127"/>
      <c r="AE1127"/>
      <c r="AF1127"/>
      <c r="AG1127"/>
      <c r="AH1127"/>
      <c r="AI1127"/>
    </row>
    <row r="1128" spans="1:35" s="3" customFormat="1" ht="15.75" customHeight="1" x14ac:dyDescent="0.25">
      <c r="A1128" s="18" t="s">
        <v>1267</v>
      </c>
      <c r="B1128" s="17" t="s">
        <v>800</v>
      </c>
      <c r="C1128" s="20">
        <v>0</v>
      </c>
      <c r="D1128" s="20">
        <v>0</v>
      </c>
      <c r="E1128" s="20">
        <v>0</v>
      </c>
      <c r="F1128" s="20">
        <v>0</v>
      </c>
      <c r="G1128" s="20">
        <v>2208</v>
      </c>
      <c r="H1128" s="20">
        <v>1.0363864491844417</v>
      </c>
      <c r="I1128" s="20">
        <v>0</v>
      </c>
      <c r="J1128"/>
      <c r="K1128"/>
      <c r="L1128"/>
      <c r="M1128"/>
      <c r="N1128"/>
      <c r="O1128"/>
      <c r="P1128"/>
      <c r="Q1128"/>
      <c r="R1128"/>
      <c r="S1128"/>
      <c r="T1128"/>
      <c r="U1128"/>
      <c r="V1128"/>
      <c r="W1128"/>
      <c r="X1128"/>
      <c r="Y1128"/>
      <c r="Z1128"/>
      <c r="AA1128"/>
      <c r="AB1128"/>
      <c r="AC1128"/>
      <c r="AD1128"/>
      <c r="AE1128"/>
      <c r="AF1128"/>
      <c r="AG1128"/>
      <c r="AH1128"/>
      <c r="AI1128"/>
    </row>
    <row r="1129" spans="1:35" s="3" customFormat="1" ht="15.75" customHeight="1" x14ac:dyDescent="0.25">
      <c r="A1129" s="18" t="s">
        <v>1268</v>
      </c>
      <c r="B1129" s="17" t="s">
        <v>802</v>
      </c>
      <c r="C1129" s="20">
        <v>0</v>
      </c>
      <c r="D1129" s="20">
        <v>0</v>
      </c>
      <c r="E1129" s="20">
        <v>0</v>
      </c>
      <c r="F1129" s="20">
        <v>0</v>
      </c>
      <c r="G1129" s="20">
        <v>4445</v>
      </c>
      <c r="H1129" s="20">
        <v>1.0363864491844417</v>
      </c>
      <c r="I1129" s="20">
        <v>0</v>
      </c>
      <c r="J1129"/>
      <c r="K1129"/>
      <c r="L1129"/>
      <c r="M1129"/>
      <c r="N1129"/>
      <c r="O1129"/>
      <c r="P1129"/>
      <c r="Q1129"/>
      <c r="R1129"/>
      <c r="S1129"/>
      <c r="T1129"/>
      <c r="U1129"/>
      <c r="V1129"/>
      <c r="W1129"/>
      <c r="X1129"/>
      <c r="Y1129"/>
      <c r="Z1129"/>
      <c r="AA1129"/>
      <c r="AB1129"/>
      <c r="AC1129"/>
      <c r="AD1129"/>
      <c r="AE1129"/>
      <c r="AF1129"/>
      <c r="AG1129"/>
      <c r="AH1129"/>
      <c r="AI1129"/>
    </row>
    <row r="1130" spans="1:35" s="3" customFormat="1" ht="15.75" customHeight="1" x14ac:dyDescent="0.25">
      <c r="A1130" s="18" t="s">
        <v>1269</v>
      </c>
      <c r="B1130" s="17" t="s">
        <v>804</v>
      </c>
      <c r="C1130" s="20">
        <v>0</v>
      </c>
      <c r="D1130" s="20">
        <v>0</v>
      </c>
      <c r="E1130" s="20">
        <v>0</v>
      </c>
      <c r="F1130" s="20">
        <v>0</v>
      </c>
      <c r="G1130" s="20">
        <v>3223</v>
      </c>
      <c r="H1130" s="20">
        <v>1.0363864491844417</v>
      </c>
      <c r="I1130" s="20">
        <v>0</v>
      </c>
      <c r="J1130"/>
      <c r="K1130"/>
      <c r="L1130"/>
      <c r="M1130"/>
      <c r="N1130"/>
      <c r="O1130"/>
      <c r="P1130"/>
      <c r="Q1130"/>
      <c r="R1130"/>
      <c r="S1130"/>
      <c r="T1130"/>
      <c r="U1130"/>
      <c r="V1130"/>
      <c r="W1130"/>
      <c r="X1130"/>
      <c r="Y1130"/>
      <c r="Z1130"/>
      <c r="AA1130"/>
      <c r="AB1130"/>
      <c r="AC1130"/>
      <c r="AD1130"/>
      <c r="AE1130"/>
      <c r="AF1130"/>
      <c r="AG1130"/>
      <c r="AH1130"/>
      <c r="AI1130"/>
    </row>
    <row r="1131" spans="1:35" s="3" customFormat="1" ht="15.75" customHeight="1" x14ac:dyDescent="0.25">
      <c r="A1131" s="18" t="s">
        <v>1270</v>
      </c>
      <c r="B1131" s="17" t="s">
        <v>806</v>
      </c>
      <c r="C1131" s="20">
        <v>0</v>
      </c>
      <c r="D1131" s="20">
        <v>0</v>
      </c>
      <c r="E1131" s="20">
        <v>0</v>
      </c>
      <c r="F1131" s="20">
        <v>0</v>
      </c>
      <c r="G1131" s="20">
        <v>3029</v>
      </c>
      <c r="H1131" s="20">
        <v>1.0363864491844417</v>
      </c>
      <c r="I1131" s="20">
        <v>0</v>
      </c>
      <c r="J1131"/>
      <c r="K1131"/>
      <c r="L1131"/>
      <c r="M1131"/>
      <c r="N1131"/>
      <c r="O1131"/>
      <c r="P1131"/>
      <c r="Q1131"/>
      <c r="R1131"/>
      <c r="S1131"/>
      <c r="T1131"/>
      <c r="U1131"/>
      <c r="V1131"/>
      <c r="W1131"/>
      <c r="X1131"/>
      <c r="Y1131"/>
      <c r="Z1131"/>
      <c r="AA1131"/>
      <c r="AB1131"/>
      <c r="AC1131"/>
      <c r="AD1131"/>
      <c r="AE1131"/>
      <c r="AF1131"/>
      <c r="AG1131"/>
      <c r="AH1131"/>
      <c r="AI1131"/>
    </row>
    <row r="1132" spans="1:35" s="3" customFormat="1" ht="15.75" customHeight="1" x14ac:dyDescent="0.25">
      <c r="A1132" s="18" t="s">
        <v>1271</v>
      </c>
      <c r="B1132" s="17" t="s">
        <v>808</v>
      </c>
      <c r="C1132" s="20">
        <v>0</v>
      </c>
      <c r="D1132" s="20">
        <v>0</v>
      </c>
      <c r="E1132" s="20">
        <v>0</v>
      </c>
      <c r="F1132" s="20">
        <v>0</v>
      </c>
      <c r="G1132" s="20">
        <v>2552</v>
      </c>
      <c r="H1132" s="20">
        <v>1.0363864491844417</v>
      </c>
      <c r="I1132" s="20">
        <v>0</v>
      </c>
      <c r="J1132"/>
      <c r="K1132"/>
      <c r="L1132"/>
      <c r="M1132"/>
      <c r="N1132"/>
      <c r="O1132"/>
      <c r="P1132"/>
      <c r="Q1132"/>
      <c r="R1132"/>
      <c r="S1132"/>
      <c r="T1132"/>
      <c r="U1132"/>
      <c r="V1132"/>
      <c r="W1132"/>
      <c r="X1132"/>
      <c r="Y1132"/>
      <c r="Z1132"/>
      <c r="AA1132"/>
      <c r="AB1132"/>
      <c r="AC1132"/>
      <c r="AD1132"/>
      <c r="AE1132"/>
      <c r="AF1132"/>
      <c r="AG1132"/>
      <c r="AH1132"/>
      <c r="AI1132"/>
    </row>
    <row r="1133" spans="1:35" s="3" customFormat="1" ht="15.75" customHeight="1" x14ac:dyDescent="0.25">
      <c r="A1133" s="18" t="s">
        <v>1272</v>
      </c>
      <c r="B1133" s="17" t="s">
        <v>810</v>
      </c>
      <c r="C1133" s="20">
        <v>0</v>
      </c>
      <c r="D1133" s="20">
        <v>0</v>
      </c>
      <c r="E1133" s="20">
        <v>0</v>
      </c>
      <c r="F1133" s="20">
        <v>0</v>
      </c>
      <c r="G1133" s="20">
        <v>1652</v>
      </c>
      <c r="H1133" s="20">
        <v>1.0363864491844417</v>
      </c>
      <c r="I1133" s="20">
        <v>0</v>
      </c>
      <c r="J1133"/>
      <c r="K1133"/>
      <c r="L1133"/>
      <c r="M1133"/>
      <c r="N1133"/>
      <c r="O1133"/>
      <c r="P1133"/>
      <c r="Q1133"/>
      <c r="R1133"/>
      <c r="S1133"/>
      <c r="T1133"/>
      <c r="U1133"/>
      <c r="V1133"/>
      <c r="W1133"/>
      <c r="X1133"/>
      <c r="Y1133"/>
      <c r="Z1133"/>
      <c r="AA1133"/>
      <c r="AB1133"/>
      <c r="AC1133"/>
      <c r="AD1133"/>
      <c r="AE1133"/>
      <c r="AF1133"/>
      <c r="AG1133"/>
      <c r="AH1133"/>
      <c r="AI1133"/>
    </row>
    <row r="1134" spans="1:35" s="3" customFormat="1" ht="15.75" customHeight="1" x14ac:dyDescent="0.25">
      <c r="A1134" s="18" t="s">
        <v>1273</v>
      </c>
      <c r="B1134" s="17" t="s">
        <v>812</v>
      </c>
      <c r="C1134" s="20">
        <v>0</v>
      </c>
      <c r="D1134" s="20">
        <v>0</v>
      </c>
      <c r="E1134" s="20">
        <v>0</v>
      </c>
      <c r="F1134" s="20">
        <v>0</v>
      </c>
      <c r="G1134" s="20">
        <v>1317</v>
      </c>
      <c r="H1134" s="20">
        <v>1.0363864491844417</v>
      </c>
      <c r="I1134" s="20">
        <v>0</v>
      </c>
      <c r="J1134"/>
      <c r="K1134"/>
      <c r="L1134"/>
      <c r="M1134"/>
      <c r="N1134"/>
      <c r="O1134"/>
      <c r="P1134"/>
      <c r="Q1134"/>
      <c r="R1134"/>
      <c r="S1134"/>
      <c r="T1134"/>
      <c r="U1134"/>
      <c r="V1134"/>
      <c r="W1134"/>
      <c r="X1134"/>
      <c r="Y1134"/>
      <c r="Z1134"/>
      <c r="AA1134"/>
      <c r="AB1134"/>
      <c r="AC1134"/>
      <c r="AD1134"/>
      <c r="AE1134"/>
      <c r="AF1134"/>
      <c r="AG1134"/>
      <c r="AH1134"/>
      <c r="AI1134"/>
    </row>
    <row r="1135" spans="1:35" s="3" customFormat="1" ht="15.75" customHeight="1" x14ac:dyDescent="0.25">
      <c r="A1135" s="18" t="s">
        <v>1274</v>
      </c>
      <c r="B1135" s="17" t="s">
        <v>814</v>
      </c>
      <c r="C1135" s="20">
        <v>0</v>
      </c>
      <c r="D1135" s="20">
        <v>0</v>
      </c>
      <c r="E1135" s="20">
        <v>0</v>
      </c>
      <c r="F1135" s="20">
        <v>0</v>
      </c>
      <c r="G1135" s="20">
        <v>9835</v>
      </c>
      <c r="H1135" s="20">
        <v>1.0363864491844417</v>
      </c>
      <c r="I1135" s="20">
        <v>0</v>
      </c>
      <c r="J1135"/>
      <c r="K1135"/>
      <c r="L1135"/>
      <c r="M1135"/>
      <c r="N1135"/>
      <c r="O1135"/>
      <c r="P1135"/>
      <c r="Q1135"/>
      <c r="R1135"/>
      <c r="S1135"/>
      <c r="T1135"/>
      <c r="U1135"/>
      <c r="V1135"/>
      <c r="W1135"/>
      <c r="X1135"/>
      <c r="Y1135"/>
      <c r="Z1135"/>
      <c r="AA1135"/>
      <c r="AB1135"/>
      <c r="AC1135"/>
      <c r="AD1135"/>
      <c r="AE1135"/>
      <c r="AF1135"/>
      <c r="AG1135"/>
      <c r="AH1135"/>
      <c r="AI1135"/>
    </row>
    <row r="1136" spans="1:35" s="3" customFormat="1" ht="15.75" customHeight="1" x14ac:dyDescent="0.25">
      <c r="A1136" s="18" t="s">
        <v>1275</v>
      </c>
      <c r="B1136" s="17" t="s">
        <v>816</v>
      </c>
      <c r="C1136" s="20">
        <v>0</v>
      </c>
      <c r="D1136" s="20">
        <v>0</v>
      </c>
      <c r="E1136" s="20">
        <v>0</v>
      </c>
      <c r="F1136" s="20">
        <v>0</v>
      </c>
      <c r="G1136" s="20">
        <v>18370</v>
      </c>
      <c r="H1136" s="20">
        <v>1.0363864491844417</v>
      </c>
      <c r="I1136" s="20">
        <v>0</v>
      </c>
      <c r="J1136"/>
      <c r="K1136"/>
      <c r="L1136"/>
      <c r="M1136"/>
      <c r="N1136"/>
      <c r="O1136"/>
      <c r="P1136"/>
      <c r="Q1136"/>
      <c r="R1136"/>
      <c r="S1136"/>
      <c r="T1136"/>
      <c r="U1136"/>
      <c r="V1136"/>
      <c r="W1136"/>
      <c r="X1136"/>
      <c r="Y1136"/>
      <c r="Z1136"/>
      <c r="AA1136"/>
      <c r="AB1136"/>
      <c r="AC1136"/>
      <c r="AD1136"/>
      <c r="AE1136"/>
      <c r="AF1136"/>
      <c r="AG1136"/>
      <c r="AH1136"/>
      <c r="AI1136"/>
    </row>
    <row r="1137" spans="1:35" s="3" customFormat="1" ht="15.75" customHeight="1" x14ac:dyDescent="0.25">
      <c r="A1137" s="18" t="s">
        <v>1276</v>
      </c>
      <c r="B1137" s="17" t="s">
        <v>818</v>
      </c>
      <c r="C1137" s="20">
        <v>0</v>
      </c>
      <c r="D1137" s="20">
        <v>0</v>
      </c>
      <c r="E1137" s="20">
        <v>0</v>
      </c>
      <c r="F1137" s="20">
        <v>0</v>
      </c>
      <c r="G1137" s="20">
        <v>6745</v>
      </c>
      <c r="H1137" s="20">
        <v>1.0363864491844417</v>
      </c>
      <c r="I1137" s="20">
        <v>0</v>
      </c>
      <c r="J1137"/>
      <c r="K1137"/>
      <c r="L1137"/>
      <c r="M1137"/>
      <c r="N1137"/>
      <c r="O1137"/>
      <c r="P1137"/>
      <c r="Q1137"/>
      <c r="R1137"/>
      <c r="S1137"/>
      <c r="T1137"/>
      <c r="U1137"/>
      <c r="V1137"/>
      <c r="W1137"/>
      <c r="X1137"/>
      <c r="Y1137"/>
      <c r="Z1137"/>
      <c r="AA1137"/>
      <c r="AB1137"/>
      <c r="AC1137"/>
      <c r="AD1137"/>
      <c r="AE1137"/>
      <c r="AF1137"/>
      <c r="AG1137"/>
      <c r="AH1137"/>
      <c r="AI1137"/>
    </row>
    <row r="1138" spans="1:35" s="3" customFormat="1" ht="15.75" customHeight="1" x14ac:dyDescent="0.25">
      <c r="A1138" s="18" t="s">
        <v>1277</v>
      </c>
      <c r="B1138" s="17" t="s">
        <v>820</v>
      </c>
      <c r="C1138" s="20">
        <v>0</v>
      </c>
      <c r="D1138" s="20">
        <v>0</v>
      </c>
      <c r="E1138" s="20">
        <v>0</v>
      </c>
      <c r="F1138" s="20">
        <v>0</v>
      </c>
      <c r="G1138" s="20">
        <v>12598</v>
      </c>
      <c r="H1138" s="20">
        <v>1.0363864491844417</v>
      </c>
      <c r="I1138" s="20">
        <v>0</v>
      </c>
      <c r="J1138"/>
      <c r="K1138"/>
      <c r="L1138"/>
      <c r="M1138"/>
      <c r="N1138"/>
      <c r="O1138"/>
      <c r="P1138"/>
      <c r="Q1138"/>
      <c r="R1138"/>
      <c r="S1138"/>
      <c r="T1138"/>
      <c r="U1138"/>
      <c r="V1138"/>
      <c r="W1138"/>
      <c r="X1138"/>
      <c r="Y1138"/>
      <c r="Z1138"/>
      <c r="AA1138"/>
      <c r="AB1138"/>
      <c r="AC1138"/>
      <c r="AD1138"/>
      <c r="AE1138"/>
      <c r="AF1138"/>
      <c r="AG1138"/>
      <c r="AH1138"/>
      <c r="AI1138"/>
    </row>
    <row r="1139" spans="1:35" s="3" customFormat="1" ht="15.75" customHeight="1" x14ac:dyDescent="0.25">
      <c r="A1139" s="18" t="s">
        <v>1278</v>
      </c>
      <c r="B1139" s="17" t="s">
        <v>822</v>
      </c>
      <c r="C1139" s="20">
        <v>0</v>
      </c>
      <c r="D1139" s="20">
        <v>0</v>
      </c>
      <c r="E1139" s="20">
        <v>0</v>
      </c>
      <c r="F1139" s="20">
        <v>0</v>
      </c>
      <c r="G1139" s="20">
        <v>5670</v>
      </c>
      <c r="H1139" s="20">
        <v>1.0363864491844417</v>
      </c>
      <c r="I1139" s="20">
        <v>0</v>
      </c>
      <c r="J1139"/>
      <c r="K1139"/>
      <c r="L1139"/>
      <c r="M1139"/>
      <c r="N1139"/>
      <c r="O1139"/>
      <c r="P1139"/>
      <c r="Q1139"/>
      <c r="R1139"/>
      <c r="S1139"/>
      <c r="T1139"/>
      <c r="U1139"/>
      <c r="V1139"/>
      <c r="W1139"/>
      <c r="X1139"/>
      <c r="Y1139"/>
      <c r="Z1139"/>
      <c r="AA1139"/>
      <c r="AB1139"/>
      <c r="AC1139"/>
      <c r="AD1139"/>
      <c r="AE1139"/>
      <c r="AF1139"/>
      <c r="AG1139"/>
      <c r="AH1139"/>
      <c r="AI1139"/>
    </row>
    <row r="1140" spans="1:35" s="3" customFormat="1" ht="15.75" customHeight="1" x14ac:dyDescent="0.25">
      <c r="A1140" s="18" t="s">
        <v>1279</v>
      </c>
      <c r="B1140" s="17" t="s">
        <v>824</v>
      </c>
      <c r="C1140" s="20">
        <v>0</v>
      </c>
      <c r="D1140" s="20">
        <v>0</v>
      </c>
      <c r="E1140" s="20">
        <v>0</v>
      </c>
      <c r="F1140" s="20">
        <v>0</v>
      </c>
      <c r="G1140" s="20">
        <v>10590</v>
      </c>
      <c r="H1140" s="20">
        <v>1.0363864491844417</v>
      </c>
      <c r="I1140" s="20">
        <v>0</v>
      </c>
      <c r="J1140"/>
      <c r="K1140"/>
      <c r="L1140"/>
      <c r="M1140"/>
      <c r="N1140"/>
      <c r="O1140"/>
      <c r="P1140"/>
      <c r="Q1140"/>
      <c r="R1140"/>
      <c r="S1140"/>
      <c r="T1140"/>
      <c r="U1140"/>
      <c r="V1140"/>
      <c r="W1140"/>
      <c r="X1140"/>
      <c r="Y1140"/>
      <c r="Z1140"/>
      <c r="AA1140"/>
      <c r="AB1140"/>
      <c r="AC1140"/>
      <c r="AD1140"/>
      <c r="AE1140"/>
      <c r="AF1140"/>
      <c r="AG1140"/>
      <c r="AH1140"/>
      <c r="AI1140"/>
    </row>
    <row r="1141" spans="1:35" s="3" customFormat="1" ht="15.75" customHeight="1" x14ac:dyDescent="0.25">
      <c r="A1141" s="18" t="s">
        <v>1280</v>
      </c>
      <c r="B1141" s="17" t="s">
        <v>826</v>
      </c>
      <c r="C1141" s="20">
        <v>0</v>
      </c>
      <c r="D1141" s="20">
        <v>0</v>
      </c>
      <c r="E1141" s="20">
        <v>0</v>
      </c>
      <c r="F1141" s="20">
        <v>0</v>
      </c>
      <c r="G1141" s="20">
        <v>4168</v>
      </c>
      <c r="H1141" s="20">
        <v>1.0363864491844417</v>
      </c>
      <c r="I1141" s="20">
        <v>0</v>
      </c>
      <c r="J1141"/>
      <c r="K1141"/>
      <c r="L1141"/>
      <c r="M1141"/>
      <c r="N1141"/>
      <c r="O1141"/>
      <c r="P1141"/>
      <c r="Q1141"/>
      <c r="R1141"/>
      <c r="S1141"/>
      <c r="T1141"/>
      <c r="U1141"/>
      <c r="V1141"/>
      <c r="W1141"/>
      <c r="X1141"/>
      <c r="Y1141"/>
      <c r="Z1141"/>
      <c r="AA1141"/>
      <c r="AB1141"/>
      <c r="AC1141"/>
      <c r="AD1141"/>
      <c r="AE1141"/>
      <c r="AF1141"/>
      <c r="AG1141"/>
      <c r="AH1141"/>
      <c r="AI1141"/>
    </row>
    <row r="1142" spans="1:35" s="3" customFormat="1" ht="15.75" customHeight="1" x14ac:dyDescent="0.25">
      <c r="A1142" s="18" t="s">
        <v>1281</v>
      </c>
      <c r="B1142" s="17" t="s">
        <v>828</v>
      </c>
      <c r="C1142" s="20">
        <v>0</v>
      </c>
      <c r="D1142" s="20">
        <v>0</v>
      </c>
      <c r="E1142" s="20">
        <v>0</v>
      </c>
      <c r="F1142" s="20">
        <v>0</v>
      </c>
      <c r="G1142" s="20">
        <v>7785</v>
      </c>
      <c r="H1142" s="20">
        <v>1.0363864491844417</v>
      </c>
      <c r="I1142" s="20">
        <v>0</v>
      </c>
      <c r="J1142"/>
      <c r="K1142"/>
      <c r="L1142"/>
      <c r="M1142"/>
      <c r="N1142"/>
      <c r="O1142"/>
      <c r="P1142"/>
      <c r="Q1142"/>
      <c r="R1142"/>
      <c r="S1142"/>
      <c r="T1142"/>
      <c r="U1142"/>
      <c r="V1142"/>
      <c r="W1142"/>
      <c r="X1142"/>
      <c r="Y1142"/>
      <c r="Z1142"/>
      <c r="AA1142"/>
      <c r="AB1142"/>
      <c r="AC1142"/>
      <c r="AD1142"/>
      <c r="AE1142"/>
      <c r="AF1142"/>
      <c r="AG1142"/>
      <c r="AH1142"/>
      <c r="AI1142"/>
    </row>
    <row r="1143" spans="1:35" s="3" customFormat="1" ht="15.75" customHeight="1" x14ac:dyDescent="0.25">
      <c r="A1143" s="18" t="s">
        <v>1282</v>
      </c>
      <c r="B1143" s="17" t="s">
        <v>830</v>
      </c>
      <c r="C1143" s="20">
        <v>0</v>
      </c>
      <c r="D1143" s="20">
        <v>0</v>
      </c>
      <c r="E1143" s="20">
        <v>0</v>
      </c>
      <c r="F1143" s="20">
        <v>0</v>
      </c>
      <c r="G1143" s="20">
        <v>3267</v>
      </c>
      <c r="H1143" s="20">
        <v>1.0363864491844417</v>
      </c>
      <c r="I1143" s="20">
        <v>0</v>
      </c>
      <c r="J1143"/>
      <c r="K1143"/>
      <c r="L1143"/>
      <c r="M1143"/>
      <c r="N1143"/>
      <c r="O1143"/>
      <c r="P1143"/>
      <c r="Q1143"/>
      <c r="R1143"/>
      <c r="S1143"/>
      <c r="T1143"/>
      <c r="U1143"/>
      <c r="V1143"/>
      <c r="W1143"/>
      <c r="X1143"/>
      <c r="Y1143"/>
      <c r="Z1143"/>
      <c r="AA1143"/>
      <c r="AB1143"/>
      <c r="AC1143"/>
      <c r="AD1143"/>
      <c r="AE1143"/>
      <c r="AF1143"/>
      <c r="AG1143"/>
      <c r="AH1143"/>
      <c r="AI1143"/>
    </row>
    <row r="1144" spans="1:35" s="3" customFormat="1" ht="15.75" customHeight="1" x14ac:dyDescent="0.25">
      <c r="A1144" s="18" t="s">
        <v>1283</v>
      </c>
      <c r="B1144" s="17" t="s">
        <v>832</v>
      </c>
      <c r="C1144" s="20">
        <v>0</v>
      </c>
      <c r="D1144" s="20">
        <v>0</v>
      </c>
      <c r="E1144" s="20">
        <v>0</v>
      </c>
      <c r="F1144" s="20">
        <v>0</v>
      </c>
      <c r="G1144" s="20">
        <v>6024</v>
      </c>
      <c r="H1144" s="20">
        <v>1.0363864491844417</v>
      </c>
      <c r="I1144" s="20">
        <v>0</v>
      </c>
      <c r="J1144"/>
      <c r="K1144"/>
      <c r="L1144"/>
      <c r="M1144"/>
      <c r="N1144"/>
      <c r="O1144"/>
      <c r="P1144"/>
      <c r="Q1144"/>
      <c r="R1144"/>
      <c r="S1144"/>
      <c r="T1144"/>
      <c r="U1144"/>
      <c r="V1144"/>
      <c r="W1144"/>
      <c r="X1144"/>
      <c r="Y1144"/>
      <c r="Z1144"/>
      <c r="AA1144"/>
      <c r="AB1144"/>
      <c r="AC1144"/>
      <c r="AD1144"/>
      <c r="AE1144"/>
      <c r="AF1144"/>
      <c r="AG1144"/>
      <c r="AH1144"/>
      <c r="AI1144"/>
    </row>
    <row r="1145" spans="1:35" s="3" customFormat="1" ht="15.75" customHeight="1" x14ac:dyDescent="0.25">
      <c r="A1145" s="18" t="s">
        <v>1284</v>
      </c>
      <c r="B1145" s="17" t="s">
        <v>834</v>
      </c>
      <c r="C1145" s="20">
        <v>0</v>
      </c>
      <c r="D1145" s="20">
        <v>0</v>
      </c>
      <c r="E1145" s="20">
        <v>0</v>
      </c>
      <c r="F1145" s="20">
        <v>0</v>
      </c>
      <c r="G1145" s="20">
        <v>2502</v>
      </c>
      <c r="H1145" s="20">
        <v>1.0363864491844417</v>
      </c>
      <c r="I1145" s="20">
        <v>0</v>
      </c>
      <c r="J1145"/>
      <c r="K1145"/>
      <c r="L1145"/>
      <c r="M1145"/>
      <c r="N1145"/>
      <c r="O1145"/>
      <c r="P1145"/>
      <c r="Q1145"/>
      <c r="R1145"/>
      <c r="S1145"/>
      <c r="T1145"/>
      <c r="U1145"/>
      <c r="V1145"/>
      <c r="W1145"/>
      <c r="X1145"/>
      <c r="Y1145"/>
      <c r="Z1145"/>
      <c r="AA1145"/>
      <c r="AB1145"/>
      <c r="AC1145"/>
      <c r="AD1145"/>
      <c r="AE1145"/>
      <c r="AF1145"/>
      <c r="AG1145"/>
      <c r="AH1145"/>
      <c r="AI1145"/>
    </row>
    <row r="1146" spans="1:35" s="3" customFormat="1" ht="15.75" customHeight="1" x14ac:dyDescent="0.25">
      <c r="A1146" s="18" t="s">
        <v>1285</v>
      </c>
      <c r="B1146" s="17" t="s">
        <v>836</v>
      </c>
      <c r="C1146" s="20">
        <v>0</v>
      </c>
      <c r="D1146" s="20">
        <v>0</v>
      </c>
      <c r="E1146" s="20">
        <v>0</v>
      </c>
      <c r="F1146" s="20">
        <v>0</v>
      </c>
      <c r="G1146" s="20">
        <v>4673</v>
      </c>
      <c r="H1146" s="20">
        <v>1.0363864491844417</v>
      </c>
      <c r="I1146" s="20">
        <v>0</v>
      </c>
      <c r="J1146"/>
      <c r="K1146"/>
      <c r="L1146"/>
      <c r="M1146"/>
      <c r="N1146"/>
      <c r="O1146"/>
      <c r="P1146"/>
      <c r="Q1146"/>
      <c r="R1146"/>
      <c r="S1146"/>
      <c r="T1146"/>
      <c r="U1146"/>
      <c r="V1146"/>
      <c r="W1146"/>
      <c r="X1146"/>
      <c r="Y1146"/>
      <c r="Z1146"/>
      <c r="AA1146"/>
      <c r="AB1146"/>
      <c r="AC1146"/>
      <c r="AD1146"/>
      <c r="AE1146"/>
      <c r="AF1146"/>
      <c r="AG1146"/>
      <c r="AH1146"/>
      <c r="AI1146"/>
    </row>
    <row r="1147" spans="1:35" s="3" customFormat="1" ht="15.75" customHeight="1" x14ac:dyDescent="0.25">
      <c r="A1147" s="18" t="s">
        <v>1286</v>
      </c>
      <c r="B1147" s="17" t="s">
        <v>838</v>
      </c>
      <c r="C1147" s="20">
        <v>0</v>
      </c>
      <c r="D1147" s="20">
        <v>0</v>
      </c>
      <c r="E1147" s="20">
        <v>0</v>
      </c>
      <c r="F1147" s="20">
        <v>0</v>
      </c>
      <c r="G1147" s="20">
        <v>1495</v>
      </c>
      <c r="H1147" s="20">
        <v>1.0363864491844417</v>
      </c>
      <c r="I1147" s="20">
        <v>0</v>
      </c>
      <c r="J1147"/>
      <c r="K1147"/>
      <c r="L1147"/>
      <c r="M1147"/>
      <c r="N1147"/>
      <c r="O1147"/>
      <c r="P1147"/>
      <c r="Q1147"/>
      <c r="R1147"/>
      <c r="S1147"/>
      <c r="T1147"/>
      <c r="U1147"/>
      <c r="V1147"/>
      <c r="W1147"/>
      <c r="X1147"/>
      <c r="Y1147"/>
      <c r="Z1147"/>
      <c r="AA1147"/>
      <c r="AB1147"/>
      <c r="AC1147"/>
      <c r="AD1147"/>
      <c r="AE1147"/>
      <c r="AF1147"/>
      <c r="AG1147"/>
      <c r="AH1147"/>
      <c r="AI1147"/>
    </row>
    <row r="1148" spans="1:35" s="3" customFormat="1" ht="15.75" customHeight="1" x14ac:dyDescent="0.25">
      <c r="A1148" s="18" t="s">
        <v>1287</v>
      </c>
      <c r="B1148" s="17" t="s">
        <v>840</v>
      </c>
      <c r="C1148" s="20">
        <v>0</v>
      </c>
      <c r="D1148" s="20">
        <v>0</v>
      </c>
      <c r="E1148" s="20">
        <v>0</v>
      </c>
      <c r="F1148" s="20">
        <v>0</v>
      </c>
      <c r="G1148" s="20">
        <v>2671</v>
      </c>
      <c r="H1148" s="20">
        <v>1.0363864491844417</v>
      </c>
      <c r="I1148" s="20">
        <v>0</v>
      </c>
      <c r="J1148"/>
      <c r="K1148"/>
      <c r="L1148"/>
      <c r="M1148"/>
      <c r="N1148"/>
      <c r="O1148"/>
      <c r="P1148"/>
      <c r="Q1148"/>
      <c r="R1148"/>
      <c r="S1148"/>
      <c r="T1148"/>
      <c r="U1148"/>
      <c r="V1148"/>
      <c r="W1148"/>
      <c r="X1148"/>
      <c r="Y1148"/>
      <c r="Z1148"/>
      <c r="AA1148"/>
      <c r="AB1148"/>
      <c r="AC1148"/>
      <c r="AD1148"/>
      <c r="AE1148"/>
      <c r="AF1148"/>
      <c r="AG1148"/>
      <c r="AH1148"/>
      <c r="AI1148"/>
    </row>
    <row r="1149" spans="1:35" s="3" customFormat="1" ht="15.75" customHeight="1" x14ac:dyDescent="0.25">
      <c r="A1149" s="18" t="s">
        <v>1288</v>
      </c>
      <c r="B1149" s="17" t="s">
        <v>842</v>
      </c>
      <c r="C1149" s="20">
        <v>0</v>
      </c>
      <c r="D1149" s="20">
        <v>0</v>
      </c>
      <c r="E1149" s="20">
        <v>0</v>
      </c>
      <c r="F1149" s="20">
        <v>0</v>
      </c>
      <c r="G1149" s="20">
        <v>1114</v>
      </c>
      <c r="H1149" s="20">
        <v>1.0363864491844417</v>
      </c>
      <c r="I1149" s="20">
        <v>0</v>
      </c>
      <c r="J1149"/>
      <c r="K1149"/>
      <c r="L1149"/>
      <c r="M1149"/>
      <c r="N1149"/>
      <c r="O1149"/>
      <c r="P1149"/>
      <c r="Q1149"/>
      <c r="R1149"/>
      <c r="S1149"/>
      <c r="T1149"/>
      <c r="U1149"/>
      <c r="V1149"/>
      <c r="W1149"/>
      <c r="X1149"/>
      <c r="Y1149"/>
      <c r="Z1149"/>
      <c r="AA1149"/>
      <c r="AB1149"/>
      <c r="AC1149"/>
      <c r="AD1149"/>
      <c r="AE1149"/>
      <c r="AF1149"/>
      <c r="AG1149"/>
      <c r="AH1149"/>
      <c r="AI1149"/>
    </row>
    <row r="1150" spans="1:35" s="3" customFormat="1" ht="15.75" customHeight="1" x14ac:dyDescent="0.25">
      <c r="A1150" s="18" t="s">
        <v>1289</v>
      </c>
      <c r="B1150" s="17" t="s">
        <v>844</v>
      </c>
      <c r="C1150" s="20">
        <v>0</v>
      </c>
      <c r="D1150" s="20">
        <v>0</v>
      </c>
      <c r="E1150" s="20">
        <v>0</v>
      </c>
      <c r="F1150" s="20">
        <v>0</v>
      </c>
      <c r="G1150" s="20">
        <v>2080</v>
      </c>
      <c r="H1150" s="20">
        <v>1.0363864491844417</v>
      </c>
      <c r="I1150" s="20">
        <v>0</v>
      </c>
      <c r="J1150"/>
      <c r="K1150"/>
      <c r="L1150"/>
      <c r="M1150"/>
      <c r="N1150"/>
      <c r="O1150"/>
      <c r="P1150"/>
      <c r="Q1150"/>
      <c r="R1150"/>
      <c r="S1150"/>
      <c r="T1150"/>
      <c r="U1150"/>
      <c r="V1150"/>
      <c r="W1150"/>
      <c r="X1150"/>
      <c r="Y1150"/>
      <c r="Z1150"/>
      <c r="AA1150"/>
      <c r="AB1150"/>
      <c r="AC1150"/>
      <c r="AD1150"/>
      <c r="AE1150"/>
      <c r="AF1150"/>
      <c r="AG1150"/>
      <c r="AH1150"/>
      <c r="AI1150"/>
    </row>
    <row r="1151" spans="1:35" s="3" customFormat="1" ht="15.75" customHeight="1" x14ac:dyDescent="0.25">
      <c r="A1151" s="18" t="s">
        <v>1290</v>
      </c>
      <c r="B1151" s="17" t="s">
        <v>846</v>
      </c>
      <c r="C1151" s="20">
        <v>0</v>
      </c>
      <c r="D1151" s="20">
        <v>0</v>
      </c>
      <c r="E1151" s="20">
        <v>0</v>
      </c>
      <c r="F1151" s="20">
        <v>0</v>
      </c>
      <c r="G1151" s="20">
        <v>948</v>
      </c>
      <c r="H1151" s="20">
        <v>1.0363864491844417</v>
      </c>
      <c r="I1151" s="20">
        <v>0</v>
      </c>
      <c r="J1151"/>
      <c r="K1151"/>
      <c r="L1151"/>
      <c r="M1151"/>
      <c r="N1151"/>
      <c r="O1151"/>
      <c r="P1151"/>
      <c r="Q1151"/>
      <c r="R1151"/>
      <c r="S1151"/>
      <c r="T1151"/>
      <c r="U1151"/>
      <c r="V1151"/>
      <c r="W1151"/>
      <c r="X1151"/>
      <c r="Y1151"/>
      <c r="Z1151"/>
      <c r="AA1151"/>
      <c r="AB1151"/>
      <c r="AC1151"/>
      <c r="AD1151"/>
      <c r="AE1151"/>
      <c r="AF1151"/>
      <c r="AG1151"/>
      <c r="AH1151"/>
      <c r="AI1151"/>
    </row>
    <row r="1152" spans="1:35" s="3" customFormat="1" ht="15.75" customHeight="1" x14ac:dyDescent="0.25">
      <c r="A1152" s="18" t="s">
        <v>1291</v>
      </c>
      <c r="B1152" s="17" t="s">
        <v>848</v>
      </c>
      <c r="C1152" s="20">
        <v>0</v>
      </c>
      <c r="D1152" s="20">
        <v>0</v>
      </c>
      <c r="E1152" s="20">
        <v>0</v>
      </c>
      <c r="F1152" s="20">
        <v>0</v>
      </c>
      <c r="G1152" s="20">
        <v>1771</v>
      </c>
      <c r="H1152" s="20">
        <v>1.0363864491844417</v>
      </c>
      <c r="I1152" s="20">
        <v>0</v>
      </c>
      <c r="J1152"/>
      <c r="K1152"/>
      <c r="L1152"/>
      <c r="M1152"/>
      <c r="N1152"/>
      <c r="O1152"/>
      <c r="P1152"/>
      <c r="Q1152"/>
      <c r="R1152"/>
      <c r="S1152"/>
      <c r="T1152"/>
      <c r="U1152"/>
      <c r="V1152"/>
      <c r="W1152"/>
      <c r="X1152"/>
      <c r="Y1152"/>
      <c r="Z1152"/>
      <c r="AA1152"/>
      <c r="AB1152"/>
      <c r="AC1152"/>
      <c r="AD1152"/>
      <c r="AE1152"/>
      <c r="AF1152"/>
      <c r="AG1152"/>
      <c r="AH1152"/>
      <c r="AI1152"/>
    </row>
    <row r="1153" spans="1:35" s="3" customFormat="1" ht="15.75" customHeight="1" x14ac:dyDescent="0.25">
      <c r="A1153" s="18" t="s">
        <v>1292</v>
      </c>
      <c r="B1153" s="17" t="s">
        <v>850</v>
      </c>
      <c r="C1153" s="20">
        <v>0</v>
      </c>
      <c r="D1153" s="20">
        <v>0</v>
      </c>
      <c r="E1153" s="20">
        <v>0</v>
      </c>
      <c r="F1153" s="20">
        <v>0</v>
      </c>
      <c r="G1153" s="20">
        <v>11327</v>
      </c>
      <c r="H1153" s="20">
        <v>1.0363864491844417</v>
      </c>
      <c r="I1153" s="20">
        <v>0</v>
      </c>
      <c r="J1153"/>
      <c r="K1153"/>
      <c r="L1153"/>
      <c r="M1153"/>
      <c r="N1153"/>
      <c r="O1153"/>
      <c r="P1153"/>
      <c r="Q1153"/>
      <c r="R1153"/>
      <c r="S1153"/>
      <c r="T1153"/>
      <c r="U1153"/>
      <c r="V1153"/>
      <c r="W1153"/>
      <c r="X1153"/>
      <c r="Y1153"/>
      <c r="Z1153"/>
      <c r="AA1153"/>
      <c r="AB1153"/>
      <c r="AC1153"/>
      <c r="AD1153"/>
      <c r="AE1153"/>
      <c r="AF1153"/>
      <c r="AG1153"/>
      <c r="AH1153"/>
      <c r="AI1153"/>
    </row>
    <row r="1154" spans="1:35" s="3" customFormat="1" ht="15.75" customHeight="1" x14ac:dyDescent="0.25">
      <c r="A1154" s="18" t="s">
        <v>1293</v>
      </c>
      <c r="B1154" s="17" t="s">
        <v>852</v>
      </c>
      <c r="C1154" s="20">
        <v>0</v>
      </c>
      <c r="D1154" s="20">
        <v>0</v>
      </c>
      <c r="E1154" s="20">
        <v>0</v>
      </c>
      <c r="F1154" s="20">
        <v>0</v>
      </c>
      <c r="G1154" s="20">
        <v>21158</v>
      </c>
      <c r="H1154" s="20">
        <v>1.0363864491844417</v>
      </c>
      <c r="I1154" s="20">
        <v>0</v>
      </c>
      <c r="J1154"/>
      <c r="K1154"/>
      <c r="L1154"/>
      <c r="M1154"/>
      <c r="N1154"/>
      <c r="O1154"/>
      <c r="P1154"/>
      <c r="Q1154"/>
      <c r="R1154"/>
      <c r="S1154"/>
      <c r="T1154"/>
      <c r="U1154"/>
      <c r="V1154"/>
      <c r="W1154"/>
      <c r="X1154"/>
      <c r="Y1154"/>
      <c r="Z1154"/>
      <c r="AA1154"/>
      <c r="AB1154"/>
      <c r="AC1154"/>
      <c r="AD1154"/>
      <c r="AE1154"/>
      <c r="AF1154"/>
      <c r="AG1154"/>
      <c r="AH1154"/>
      <c r="AI1154"/>
    </row>
    <row r="1155" spans="1:35" s="3" customFormat="1" ht="15.75" customHeight="1" x14ac:dyDescent="0.25">
      <c r="A1155" s="18" t="s">
        <v>1294</v>
      </c>
      <c r="B1155" s="17" t="s">
        <v>854</v>
      </c>
      <c r="C1155" s="20">
        <v>0</v>
      </c>
      <c r="D1155" s="20">
        <v>0</v>
      </c>
      <c r="E1155" s="20">
        <v>0</v>
      </c>
      <c r="F1155" s="20">
        <v>0</v>
      </c>
      <c r="G1155" s="20">
        <v>7121</v>
      </c>
      <c r="H1155" s="20">
        <v>1.0363864491844417</v>
      </c>
      <c r="I1155" s="20">
        <v>0</v>
      </c>
      <c r="J1155"/>
      <c r="K1155"/>
      <c r="L1155"/>
      <c r="M1155"/>
      <c r="N1155"/>
      <c r="O1155"/>
      <c r="P1155"/>
      <c r="Q1155"/>
      <c r="R1155"/>
      <c r="S1155"/>
      <c r="T1155"/>
      <c r="U1155"/>
      <c r="V1155"/>
      <c r="W1155"/>
      <c r="X1155"/>
      <c r="Y1155"/>
      <c r="Z1155"/>
      <c r="AA1155"/>
      <c r="AB1155"/>
      <c r="AC1155"/>
      <c r="AD1155"/>
      <c r="AE1155"/>
      <c r="AF1155"/>
      <c r="AG1155"/>
      <c r="AH1155"/>
      <c r="AI1155"/>
    </row>
    <row r="1156" spans="1:35" s="3" customFormat="1" ht="15.75" customHeight="1" x14ac:dyDescent="0.25">
      <c r="A1156" s="18" t="s">
        <v>1295</v>
      </c>
      <c r="B1156" s="17" t="s">
        <v>856</v>
      </c>
      <c r="C1156" s="20">
        <v>0</v>
      </c>
      <c r="D1156" s="20">
        <v>0</v>
      </c>
      <c r="E1156" s="20">
        <v>0</v>
      </c>
      <c r="F1156" s="20">
        <v>0</v>
      </c>
      <c r="G1156" s="20">
        <v>18055</v>
      </c>
      <c r="H1156" s="20">
        <v>1.0363864491844417</v>
      </c>
      <c r="I1156" s="20">
        <v>0</v>
      </c>
      <c r="J1156"/>
      <c r="K1156"/>
      <c r="L1156"/>
      <c r="M1156"/>
      <c r="N1156"/>
      <c r="O1156"/>
      <c r="P1156"/>
      <c r="Q1156"/>
      <c r="R1156"/>
      <c r="S1156"/>
      <c r="T1156"/>
      <c r="U1156"/>
      <c r="V1156"/>
      <c r="W1156"/>
      <c r="X1156"/>
      <c r="Y1156"/>
      <c r="Z1156"/>
      <c r="AA1156"/>
      <c r="AB1156"/>
      <c r="AC1156"/>
      <c r="AD1156"/>
      <c r="AE1156"/>
      <c r="AF1156"/>
      <c r="AG1156"/>
      <c r="AH1156"/>
      <c r="AI1156"/>
    </row>
    <row r="1157" spans="1:35" s="3" customFormat="1" ht="15.75" customHeight="1" x14ac:dyDescent="0.25">
      <c r="A1157" s="18" t="s">
        <v>1296</v>
      </c>
      <c r="B1157" s="17" t="s">
        <v>858</v>
      </c>
      <c r="C1157" s="20">
        <v>0</v>
      </c>
      <c r="D1157" s="20">
        <v>0</v>
      </c>
      <c r="E1157" s="20">
        <v>0</v>
      </c>
      <c r="F1157" s="20">
        <v>0</v>
      </c>
      <c r="G1157" s="20">
        <v>4733</v>
      </c>
      <c r="H1157" s="20">
        <v>1.0363864491844417</v>
      </c>
      <c r="I1157" s="20">
        <v>0</v>
      </c>
      <c r="J1157"/>
      <c r="K1157"/>
      <c r="L1157"/>
      <c r="M1157"/>
      <c r="N1157"/>
      <c r="O1157"/>
      <c r="P1157"/>
      <c r="Q1157"/>
      <c r="R1157"/>
      <c r="S1157"/>
      <c r="T1157"/>
      <c r="U1157"/>
      <c r="V1157"/>
      <c r="W1157"/>
      <c r="X1157"/>
      <c r="Y1157"/>
      <c r="Z1157"/>
      <c r="AA1157"/>
      <c r="AB1157"/>
      <c r="AC1157"/>
      <c r="AD1157"/>
      <c r="AE1157"/>
      <c r="AF1157"/>
      <c r="AG1157"/>
      <c r="AH1157"/>
      <c r="AI1157"/>
    </row>
    <row r="1158" spans="1:35" s="3" customFormat="1" ht="15.75" customHeight="1" x14ac:dyDescent="0.25">
      <c r="A1158" s="18" t="s">
        <v>1297</v>
      </c>
      <c r="B1158" s="17" t="s">
        <v>860</v>
      </c>
      <c r="C1158" s="20">
        <v>0</v>
      </c>
      <c r="D1158" s="20">
        <v>0</v>
      </c>
      <c r="E1158" s="20">
        <v>0</v>
      </c>
      <c r="F1158" s="20">
        <v>0</v>
      </c>
      <c r="G1158" s="20">
        <v>12000</v>
      </c>
      <c r="H1158" s="20">
        <v>1.0363864491844417</v>
      </c>
      <c r="I1158" s="20">
        <v>0</v>
      </c>
      <c r="J1158"/>
      <c r="K1158"/>
      <c r="L1158"/>
      <c r="M1158"/>
      <c r="N1158"/>
      <c r="O1158"/>
      <c r="P1158"/>
      <c r="Q1158"/>
      <c r="R1158"/>
      <c r="S1158"/>
      <c r="T1158"/>
      <c r="U1158"/>
      <c r="V1158"/>
      <c r="W1158"/>
      <c r="X1158"/>
      <c r="Y1158"/>
      <c r="Z1158"/>
      <c r="AA1158"/>
      <c r="AB1158"/>
      <c r="AC1158"/>
      <c r="AD1158"/>
      <c r="AE1158"/>
      <c r="AF1158"/>
      <c r="AG1158"/>
      <c r="AH1158"/>
      <c r="AI1158"/>
    </row>
    <row r="1159" spans="1:35" s="3" customFormat="1" ht="15.75" customHeight="1" x14ac:dyDescent="0.25">
      <c r="A1159" s="18" t="s">
        <v>1298</v>
      </c>
      <c r="B1159" s="17" t="s">
        <v>862</v>
      </c>
      <c r="C1159" s="20">
        <v>0</v>
      </c>
      <c r="D1159" s="20">
        <v>0</v>
      </c>
      <c r="E1159" s="20">
        <v>0</v>
      </c>
      <c r="F1159" s="20">
        <v>0</v>
      </c>
      <c r="G1159" s="20">
        <v>4123</v>
      </c>
      <c r="H1159" s="20">
        <v>1.0363864491844417</v>
      </c>
      <c r="I1159" s="20">
        <v>0</v>
      </c>
      <c r="J1159"/>
      <c r="K1159"/>
      <c r="L1159"/>
      <c r="M1159"/>
      <c r="N1159"/>
      <c r="O1159"/>
      <c r="P1159"/>
      <c r="Q1159"/>
      <c r="R1159"/>
      <c r="S1159"/>
      <c r="T1159"/>
      <c r="U1159"/>
      <c r="V1159"/>
      <c r="W1159"/>
      <c r="X1159"/>
      <c r="Y1159"/>
      <c r="Z1159"/>
      <c r="AA1159"/>
      <c r="AB1159"/>
      <c r="AC1159"/>
      <c r="AD1159"/>
      <c r="AE1159"/>
      <c r="AF1159"/>
      <c r="AG1159"/>
      <c r="AH1159"/>
      <c r="AI1159"/>
    </row>
    <row r="1160" spans="1:35" s="3" customFormat="1" ht="15.75" customHeight="1" x14ac:dyDescent="0.25">
      <c r="A1160" s="18" t="s">
        <v>1299</v>
      </c>
      <c r="B1160" s="17" t="s">
        <v>864</v>
      </c>
      <c r="C1160" s="20">
        <v>0</v>
      </c>
      <c r="D1160" s="20">
        <v>0</v>
      </c>
      <c r="E1160" s="20">
        <v>0</v>
      </c>
      <c r="F1160" s="20">
        <v>0</v>
      </c>
      <c r="G1160" s="20">
        <v>7701</v>
      </c>
      <c r="H1160" s="20">
        <v>1.0363864491844417</v>
      </c>
      <c r="I1160" s="20">
        <v>0</v>
      </c>
      <c r="J1160"/>
      <c r="K1160"/>
      <c r="L1160"/>
      <c r="M1160"/>
      <c r="N1160"/>
      <c r="O1160"/>
      <c r="P1160"/>
      <c r="Q1160"/>
      <c r="R1160"/>
      <c r="S1160"/>
      <c r="T1160"/>
      <c r="U1160"/>
      <c r="V1160"/>
      <c r="W1160"/>
      <c r="X1160"/>
      <c r="Y1160"/>
      <c r="Z1160"/>
      <c r="AA1160"/>
      <c r="AB1160"/>
      <c r="AC1160"/>
      <c r="AD1160"/>
      <c r="AE1160"/>
      <c r="AF1160"/>
      <c r="AG1160"/>
      <c r="AH1160"/>
      <c r="AI1160"/>
    </row>
    <row r="1161" spans="1:35" s="3" customFormat="1" ht="15.75" customHeight="1" x14ac:dyDescent="0.25">
      <c r="A1161" s="18" t="s">
        <v>1300</v>
      </c>
      <c r="B1161" s="17" t="s">
        <v>866</v>
      </c>
      <c r="C1161" s="20">
        <v>0</v>
      </c>
      <c r="D1161" s="20">
        <v>0</v>
      </c>
      <c r="E1161" s="20">
        <v>0</v>
      </c>
      <c r="F1161" s="20">
        <v>0</v>
      </c>
      <c r="G1161" s="20">
        <v>3416</v>
      </c>
      <c r="H1161" s="20">
        <v>1.0363864491844417</v>
      </c>
      <c r="I1161" s="20">
        <v>0</v>
      </c>
      <c r="J1161"/>
      <c r="K1161"/>
      <c r="L1161"/>
      <c r="M1161"/>
      <c r="N1161"/>
      <c r="O1161"/>
      <c r="P1161"/>
      <c r="Q1161"/>
      <c r="R1161"/>
      <c r="S1161"/>
      <c r="T1161"/>
      <c r="U1161"/>
      <c r="V1161"/>
      <c r="W1161"/>
      <c r="X1161"/>
      <c r="Y1161"/>
      <c r="Z1161"/>
      <c r="AA1161"/>
      <c r="AB1161"/>
      <c r="AC1161"/>
      <c r="AD1161"/>
      <c r="AE1161"/>
      <c r="AF1161"/>
      <c r="AG1161"/>
      <c r="AH1161"/>
      <c r="AI1161"/>
    </row>
    <row r="1162" spans="1:35" s="3" customFormat="1" ht="15.75" customHeight="1" x14ac:dyDescent="0.25">
      <c r="A1162" s="18" t="s">
        <v>1301</v>
      </c>
      <c r="B1162" s="17" t="s">
        <v>868</v>
      </c>
      <c r="C1162" s="20">
        <v>0</v>
      </c>
      <c r="D1162" s="20">
        <v>0</v>
      </c>
      <c r="E1162" s="20">
        <v>0</v>
      </c>
      <c r="F1162" s="20">
        <v>0</v>
      </c>
      <c r="G1162" s="20">
        <v>6381</v>
      </c>
      <c r="H1162" s="20">
        <v>1.0363864491844417</v>
      </c>
      <c r="I1162" s="20">
        <v>0</v>
      </c>
      <c r="J1162"/>
      <c r="K1162"/>
      <c r="L1162"/>
      <c r="M1162"/>
      <c r="N1162"/>
      <c r="O1162"/>
      <c r="P1162"/>
      <c r="Q1162"/>
      <c r="R1162"/>
      <c r="S1162"/>
      <c r="T1162"/>
      <c r="U1162"/>
      <c r="V1162"/>
      <c r="W1162"/>
      <c r="X1162"/>
      <c r="Y1162"/>
      <c r="Z1162"/>
      <c r="AA1162"/>
      <c r="AB1162"/>
      <c r="AC1162"/>
      <c r="AD1162"/>
      <c r="AE1162"/>
      <c r="AF1162"/>
      <c r="AG1162"/>
      <c r="AH1162"/>
      <c r="AI1162"/>
    </row>
    <row r="1163" spans="1:35" s="3" customFormat="1" ht="15.75" customHeight="1" x14ac:dyDescent="0.25">
      <c r="A1163" s="18" t="s">
        <v>1302</v>
      </c>
      <c r="B1163" s="17" t="s">
        <v>152</v>
      </c>
      <c r="C1163" s="20">
        <v>0</v>
      </c>
      <c r="D1163" s="20">
        <v>0</v>
      </c>
      <c r="E1163" s="20">
        <v>0</v>
      </c>
      <c r="F1163" s="20">
        <v>0</v>
      </c>
      <c r="G1163" s="20" t="s">
        <v>15</v>
      </c>
      <c r="H1163" s="20" t="s">
        <v>15</v>
      </c>
      <c r="I1163" s="20">
        <v>0</v>
      </c>
      <c r="J1163"/>
      <c r="K1163"/>
      <c r="L1163"/>
      <c r="M1163"/>
      <c r="N1163"/>
      <c r="O1163"/>
      <c r="P1163"/>
      <c r="Q1163"/>
      <c r="R1163"/>
      <c r="S1163"/>
      <c r="T1163"/>
      <c r="U1163"/>
      <c r="V1163"/>
      <c r="W1163"/>
      <c r="X1163"/>
      <c r="Y1163"/>
      <c r="Z1163"/>
      <c r="AA1163"/>
      <c r="AB1163"/>
      <c r="AC1163"/>
      <c r="AD1163"/>
      <c r="AE1163"/>
      <c r="AF1163"/>
      <c r="AG1163"/>
      <c r="AH1163"/>
      <c r="AI1163"/>
    </row>
    <row r="1164" spans="1:35" s="3" customFormat="1" ht="15.75" customHeight="1" x14ac:dyDescent="0.25">
      <c r="A1164" s="18" t="s">
        <v>1303</v>
      </c>
      <c r="B1164" s="17" t="s">
        <v>1304</v>
      </c>
      <c r="C1164" s="20" t="s">
        <v>15</v>
      </c>
      <c r="D1164" s="20" t="s">
        <v>15</v>
      </c>
      <c r="E1164" s="20" t="s">
        <v>15</v>
      </c>
      <c r="F1164" s="20" t="s">
        <v>15</v>
      </c>
      <c r="G1164" s="20" t="s">
        <v>15</v>
      </c>
      <c r="H1164" s="20" t="s">
        <v>15</v>
      </c>
      <c r="I1164" s="20" t="s">
        <v>15</v>
      </c>
      <c r="J1164"/>
      <c r="K1164"/>
      <c r="L1164"/>
      <c r="M1164"/>
      <c r="N1164"/>
      <c r="O1164"/>
      <c r="P1164"/>
      <c r="Q1164"/>
      <c r="R1164"/>
      <c r="S1164"/>
      <c r="T1164"/>
      <c r="U1164"/>
      <c r="V1164"/>
      <c r="W1164"/>
      <c r="X1164"/>
      <c r="Y1164"/>
      <c r="Z1164"/>
      <c r="AA1164"/>
      <c r="AB1164"/>
      <c r="AC1164"/>
      <c r="AD1164"/>
      <c r="AE1164"/>
      <c r="AF1164"/>
      <c r="AG1164"/>
      <c r="AH1164"/>
      <c r="AI1164"/>
    </row>
    <row r="1165" spans="1:35" s="3" customFormat="1" ht="15.75" customHeight="1" x14ac:dyDescent="0.25">
      <c r="A1165" s="18" t="s">
        <v>1305</v>
      </c>
      <c r="B1165" s="17" t="s">
        <v>277</v>
      </c>
      <c r="C1165" s="20">
        <f t="shared" ref="C1165:E1165" si="194">C1166+C1178</f>
        <v>0</v>
      </c>
      <c r="D1165" s="20">
        <f>D1166+D1178</f>
        <v>0</v>
      </c>
      <c r="E1165" s="20">
        <f t="shared" si="194"/>
        <v>0</v>
      </c>
      <c r="F1165" s="20">
        <f>F1166+F1178</f>
        <v>0</v>
      </c>
      <c r="G1165" s="20">
        <v>0</v>
      </c>
      <c r="H1165" s="20">
        <v>0</v>
      </c>
      <c r="I1165" s="20">
        <f>I1166+I1178</f>
        <v>0</v>
      </c>
      <c r="J1165"/>
      <c r="K1165"/>
      <c r="L1165"/>
      <c r="M1165"/>
      <c r="N1165"/>
      <c r="O1165"/>
      <c r="P1165"/>
      <c r="Q1165"/>
      <c r="R1165"/>
      <c r="S1165"/>
      <c r="T1165"/>
      <c r="U1165"/>
      <c r="V1165"/>
      <c r="W1165"/>
      <c r="X1165"/>
      <c r="Y1165"/>
      <c r="Z1165"/>
      <c r="AA1165"/>
      <c r="AB1165"/>
      <c r="AC1165"/>
      <c r="AD1165"/>
      <c r="AE1165"/>
      <c r="AF1165"/>
      <c r="AG1165"/>
      <c r="AH1165"/>
      <c r="AI1165"/>
    </row>
    <row r="1166" spans="1:35" s="3" customFormat="1" ht="15.75" customHeight="1" x14ac:dyDescent="0.25">
      <c r="A1166" s="18" t="s">
        <v>1306</v>
      </c>
      <c r="B1166" s="17" t="s">
        <v>17</v>
      </c>
      <c r="C1166" s="20">
        <f>C1167+C1174+C1175+C1176+C1177</f>
        <v>0</v>
      </c>
      <c r="D1166" s="20">
        <f>D1167+D1174+D1175+D1176+D1177</f>
        <v>0</v>
      </c>
      <c r="E1166" s="20">
        <f t="shared" ref="E1166" si="195">E1167+E1174+E1175+E1176+E1177</f>
        <v>0</v>
      </c>
      <c r="F1166" s="20">
        <f>F1167+F1174+F1175+F1176+F1177</f>
        <v>0</v>
      </c>
      <c r="G1166" s="20">
        <v>0</v>
      </c>
      <c r="H1166" s="20">
        <v>0</v>
      </c>
      <c r="I1166" s="20">
        <f>I1167+I1174+I1175+I1176+I1177</f>
        <v>0</v>
      </c>
      <c r="J1166"/>
      <c r="K1166"/>
      <c r="L1166"/>
      <c r="M1166"/>
      <c r="N1166"/>
      <c r="O1166"/>
      <c r="P1166"/>
      <c r="Q1166"/>
      <c r="R1166"/>
      <c r="S1166"/>
      <c r="T1166"/>
      <c r="U1166"/>
      <c r="V1166"/>
      <c r="W1166"/>
      <c r="X1166"/>
      <c r="Y1166"/>
      <c r="Z1166"/>
      <c r="AA1166"/>
      <c r="AB1166"/>
      <c r="AC1166"/>
      <c r="AD1166"/>
      <c r="AE1166"/>
      <c r="AF1166"/>
      <c r="AG1166"/>
      <c r="AH1166"/>
      <c r="AI1166"/>
    </row>
    <row r="1167" spans="1:35" s="3" customFormat="1" ht="15.75" customHeight="1" x14ac:dyDescent="0.25">
      <c r="A1167" s="18" t="s">
        <v>1307</v>
      </c>
      <c r="B1167" s="17" t="s">
        <v>19</v>
      </c>
      <c r="C1167" s="20">
        <f>C1168+C1172</f>
        <v>0</v>
      </c>
      <c r="D1167" s="20">
        <f t="shared" ref="D1167:F1167" si="196">D1168+D1172</f>
        <v>0</v>
      </c>
      <c r="E1167" s="20">
        <f t="shared" si="196"/>
        <v>0</v>
      </c>
      <c r="F1167" s="20">
        <f t="shared" si="196"/>
        <v>0</v>
      </c>
      <c r="G1167" s="20">
        <v>0</v>
      </c>
      <c r="H1167" s="20">
        <v>0</v>
      </c>
      <c r="I1167" s="20">
        <f>I1168+I1172</f>
        <v>0</v>
      </c>
      <c r="J1167"/>
      <c r="K1167"/>
      <c r="L1167"/>
      <c r="M1167"/>
      <c r="N1167"/>
      <c r="O1167"/>
      <c r="P1167"/>
      <c r="Q1167"/>
      <c r="R1167"/>
      <c r="S1167"/>
      <c r="T1167"/>
      <c r="U1167"/>
      <c r="V1167"/>
      <c r="W1167"/>
      <c r="X1167"/>
      <c r="Y1167"/>
      <c r="Z1167"/>
      <c r="AA1167"/>
      <c r="AB1167"/>
      <c r="AC1167"/>
      <c r="AD1167"/>
      <c r="AE1167"/>
      <c r="AF1167"/>
      <c r="AG1167"/>
      <c r="AH1167"/>
      <c r="AI1167"/>
    </row>
    <row r="1168" spans="1:35" s="3" customFormat="1" ht="15.75" customHeight="1" x14ac:dyDescent="0.25">
      <c r="A1168" s="18" t="s">
        <v>1308</v>
      </c>
      <c r="B1168" s="17" t="s">
        <v>1309</v>
      </c>
      <c r="C1168" s="20">
        <f>C1169+C1170+C1171</f>
        <v>0</v>
      </c>
      <c r="D1168" s="20">
        <v>0</v>
      </c>
      <c r="E1168" s="20">
        <f t="shared" ref="E1168" si="197">E1169+E1170+E1171</f>
        <v>0</v>
      </c>
      <c r="F1168" s="20">
        <f>F1169+F1170+F1171</f>
        <v>0</v>
      </c>
      <c r="G1168" s="20">
        <v>0</v>
      </c>
      <c r="H1168" s="20">
        <v>0</v>
      </c>
      <c r="I1168" s="20">
        <f>I1169+I1170+I1171</f>
        <v>0</v>
      </c>
      <c r="J1168"/>
      <c r="K1168"/>
      <c r="L1168"/>
      <c r="M1168"/>
      <c r="N1168"/>
      <c r="O1168"/>
      <c r="P1168"/>
      <c r="Q1168"/>
      <c r="R1168"/>
      <c r="S1168"/>
      <c r="T1168"/>
      <c r="U1168"/>
      <c r="V1168"/>
      <c r="W1168"/>
      <c r="X1168"/>
      <c r="Y1168"/>
      <c r="Z1168"/>
      <c r="AA1168"/>
      <c r="AB1168"/>
      <c r="AC1168"/>
      <c r="AD1168"/>
      <c r="AE1168"/>
      <c r="AF1168"/>
      <c r="AG1168"/>
      <c r="AH1168"/>
      <c r="AI1168"/>
    </row>
    <row r="1169" spans="1:35" s="3" customFormat="1" ht="15.75" customHeight="1" x14ac:dyDescent="0.25">
      <c r="A1169" s="18" t="s">
        <v>1310</v>
      </c>
      <c r="B1169" s="17" t="s">
        <v>1311</v>
      </c>
      <c r="C1169" s="20">
        <v>0</v>
      </c>
      <c r="D1169" s="20">
        <v>0</v>
      </c>
      <c r="E1169" s="20">
        <v>0</v>
      </c>
      <c r="F1169" s="20">
        <f>(C1169+D1169+E1169)/3</f>
        <v>0</v>
      </c>
      <c r="G1169" s="20">
        <v>1040746.89</v>
      </c>
      <c r="H1169" s="20">
        <v>1.0650224215246638</v>
      </c>
      <c r="I1169" s="20">
        <f>F1169*G1169*H1169</f>
        <v>0</v>
      </c>
      <c r="J1169"/>
      <c r="K1169"/>
      <c r="L1169"/>
      <c r="M1169"/>
      <c r="N1169"/>
      <c r="O1169"/>
      <c r="P1169"/>
      <c r="Q1169"/>
      <c r="R1169"/>
      <c r="S1169"/>
      <c r="T1169"/>
      <c r="U1169"/>
      <c r="V1169"/>
      <c r="W1169"/>
      <c r="X1169"/>
      <c r="Y1169"/>
      <c r="Z1169"/>
      <c r="AA1169"/>
      <c r="AB1169"/>
      <c r="AC1169"/>
      <c r="AD1169"/>
      <c r="AE1169"/>
      <c r="AF1169"/>
      <c r="AG1169"/>
      <c r="AH1169"/>
      <c r="AI1169"/>
    </row>
    <row r="1170" spans="1:35" s="3" customFormat="1" ht="15.75" customHeight="1" x14ac:dyDescent="0.25">
      <c r="A1170" s="18" t="s">
        <v>1312</v>
      </c>
      <c r="B1170" s="17" t="s">
        <v>1313</v>
      </c>
      <c r="C1170" s="20">
        <v>0</v>
      </c>
      <c r="D1170" s="20">
        <v>0</v>
      </c>
      <c r="E1170" s="20">
        <v>0</v>
      </c>
      <c r="F1170" s="20">
        <f t="shared" ref="F1170:F1171" si="198">(C1170+D1170+E1170)/3</f>
        <v>0</v>
      </c>
      <c r="G1170" s="20" t="s">
        <v>15</v>
      </c>
      <c r="H1170" s="20">
        <v>1.0650224215246638</v>
      </c>
      <c r="I1170" s="20">
        <v>0</v>
      </c>
      <c r="J1170"/>
      <c r="K1170"/>
      <c r="L1170"/>
      <c r="M1170"/>
      <c r="N1170"/>
      <c r="O1170"/>
      <c r="P1170"/>
      <c r="Q1170"/>
      <c r="R1170"/>
      <c r="S1170"/>
      <c r="T1170"/>
      <c r="U1170"/>
      <c r="V1170"/>
      <c r="W1170"/>
      <c r="X1170"/>
      <c r="Y1170"/>
      <c r="Z1170"/>
      <c r="AA1170"/>
      <c r="AB1170"/>
      <c r="AC1170"/>
      <c r="AD1170"/>
      <c r="AE1170"/>
      <c r="AF1170"/>
      <c r="AG1170"/>
      <c r="AH1170"/>
      <c r="AI1170"/>
    </row>
    <row r="1171" spans="1:35" s="3" customFormat="1" ht="15.75" customHeight="1" x14ac:dyDescent="0.25">
      <c r="A1171" s="18" t="s">
        <v>1314</v>
      </c>
      <c r="B1171" s="17" t="s">
        <v>1315</v>
      </c>
      <c r="C1171" s="20">
        <v>0</v>
      </c>
      <c r="D1171" s="20">
        <v>0</v>
      </c>
      <c r="E1171" s="20">
        <v>0</v>
      </c>
      <c r="F1171" s="20">
        <f t="shared" si="198"/>
        <v>0</v>
      </c>
      <c r="G1171" s="20">
        <v>1279919.29</v>
      </c>
      <c r="H1171" s="20">
        <v>1.0650224215246638</v>
      </c>
      <c r="I1171" s="20">
        <f t="shared" ref="I1171:I1173" si="199">F1171*G1171*H1171</f>
        <v>0</v>
      </c>
      <c r="J1171"/>
      <c r="K1171"/>
      <c r="L1171"/>
      <c r="M1171"/>
      <c r="N1171"/>
      <c r="O1171"/>
      <c r="P1171"/>
      <c r="Q1171"/>
      <c r="R1171"/>
      <c r="S1171"/>
      <c r="T1171"/>
      <c r="U1171"/>
      <c r="V1171"/>
      <c r="W1171"/>
      <c r="X1171"/>
      <c r="Y1171"/>
      <c r="Z1171"/>
      <c r="AA1171"/>
      <c r="AB1171"/>
      <c r="AC1171"/>
      <c r="AD1171"/>
      <c r="AE1171"/>
      <c r="AF1171"/>
      <c r="AG1171"/>
      <c r="AH1171"/>
      <c r="AI1171"/>
    </row>
    <row r="1172" spans="1:35" s="3" customFormat="1" ht="15.75" customHeight="1" x14ac:dyDescent="0.25">
      <c r="A1172" s="18" t="s">
        <v>1316</v>
      </c>
      <c r="B1172" s="17" t="s">
        <v>1317</v>
      </c>
      <c r="C1172" s="20">
        <f>C1173</f>
        <v>0</v>
      </c>
      <c r="D1172" s="20">
        <v>0</v>
      </c>
      <c r="E1172" s="20">
        <f t="shared" ref="E1172" si="200">E1173</f>
        <v>0</v>
      </c>
      <c r="F1172" s="20">
        <f>F1173</f>
        <v>0</v>
      </c>
      <c r="G1172" s="20">
        <v>0</v>
      </c>
      <c r="H1172" s="20">
        <v>0</v>
      </c>
      <c r="I1172" s="20">
        <f>I1173</f>
        <v>0</v>
      </c>
      <c r="J1172"/>
      <c r="K1172"/>
      <c r="L1172"/>
      <c r="M1172"/>
      <c r="N1172"/>
      <c r="O1172"/>
      <c r="P1172"/>
      <c r="Q1172"/>
      <c r="R1172"/>
      <c r="S1172"/>
      <c r="T1172"/>
      <c r="U1172"/>
      <c r="V1172"/>
      <c r="W1172"/>
      <c r="X1172"/>
      <c r="Y1172"/>
      <c r="Z1172"/>
      <c r="AA1172"/>
      <c r="AB1172"/>
      <c r="AC1172"/>
      <c r="AD1172"/>
      <c r="AE1172"/>
      <c r="AF1172"/>
      <c r="AG1172"/>
      <c r="AH1172"/>
      <c r="AI1172"/>
    </row>
    <row r="1173" spans="1:35" s="3" customFormat="1" ht="15.75" customHeight="1" x14ac:dyDescent="0.25">
      <c r="A1173" s="18" t="s">
        <v>1318</v>
      </c>
      <c r="B1173" s="17" t="s">
        <v>1319</v>
      </c>
      <c r="C1173" s="20">
        <v>0</v>
      </c>
      <c r="D1173" s="20">
        <v>0</v>
      </c>
      <c r="E1173" s="20">
        <v>0</v>
      </c>
      <c r="F1173" s="20">
        <f>(C1173+D1173+E1173)/3</f>
        <v>0</v>
      </c>
      <c r="G1173" s="20">
        <v>1617378.57</v>
      </c>
      <c r="H1173" s="20">
        <v>1.0650224215246638</v>
      </c>
      <c r="I1173" s="20">
        <f t="shared" si="199"/>
        <v>0</v>
      </c>
      <c r="J1173"/>
      <c r="K1173"/>
      <c r="L1173"/>
      <c r="M1173"/>
      <c r="N1173"/>
      <c r="O1173"/>
      <c r="P1173"/>
      <c r="Q1173"/>
      <c r="R1173"/>
      <c r="S1173"/>
      <c r="T1173"/>
      <c r="U1173"/>
      <c r="V1173"/>
      <c r="W1173"/>
      <c r="X1173"/>
      <c r="Y1173"/>
      <c r="Z1173"/>
      <c r="AA1173"/>
      <c r="AB1173"/>
      <c r="AC1173"/>
      <c r="AD1173"/>
      <c r="AE1173"/>
      <c r="AF1173"/>
      <c r="AG1173"/>
      <c r="AH1173"/>
      <c r="AI1173"/>
    </row>
    <row r="1174" spans="1:35" s="3" customFormat="1" ht="15.75" customHeight="1" x14ac:dyDescent="0.25">
      <c r="A1174" s="18" t="s">
        <v>1320</v>
      </c>
      <c r="B1174" s="17" t="s">
        <v>60</v>
      </c>
      <c r="C1174" s="20">
        <v>0</v>
      </c>
      <c r="D1174" s="20">
        <v>0</v>
      </c>
      <c r="E1174" s="20">
        <v>0</v>
      </c>
      <c r="F1174" s="20">
        <v>0</v>
      </c>
      <c r="G1174" s="20" t="s">
        <v>15</v>
      </c>
      <c r="H1174" s="20" t="s">
        <v>15</v>
      </c>
      <c r="I1174" s="20">
        <v>0</v>
      </c>
      <c r="J1174"/>
      <c r="K1174"/>
      <c r="L1174"/>
      <c r="M1174"/>
      <c r="N1174"/>
      <c r="O1174"/>
      <c r="P1174"/>
      <c r="Q1174"/>
      <c r="R1174"/>
      <c r="S1174"/>
      <c r="T1174"/>
      <c r="U1174"/>
      <c r="V1174"/>
      <c r="W1174"/>
      <c r="X1174"/>
      <c r="Y1174"/>
      <c r="Z1174"/>
      <c r="AA1174"/>
      <c r="AB1174"/>
      <c r="AC1174"/>
      <c r="AD1174"/>
      <c r="AE1174"/>
      <c r="AF1174"/>
      <c r="AG1174"/>
      <c r="AH1174"/>
      <c r="AI1174"/>
    </row>
    <row r="1175" spans="1:35" s="3" customFormat="1" ht="15.75" customHeight="1" x14ac:dyDescent="0.25">
      <c r="A1175" s="18" t="s">
        <v>1321</v>
      </c>
      <c r="B1175" s="17" t="s">
        <v>96</v>
      </c>
      <c r="C1175" s="20">
        <v>0</v>
      </c>
      <c r="D1175" s="20">
        <v>0</v>
      </c>
      <c r="E1175" s="20">
        <v>0</v>
      </c>
      <c r="F1175" s="20">
        <v>0</v>
      </c>
      <c r="G1175" s="20" t="s">
        <v>15</v>
      </c>
      <c r="H1175" s="20" t="s">
        <v>15</v>
      </c>
      <c r="I1175" s="20">
        <v>0</v>
      </c>
      <c r="J1175"/>
      <c r="K1175"/>
      <c r="L1175"/>
      <c r="M1175"/>
      <c r="N1175"/>
      <c r="O1175"/>
      <c r="P1175"/>
      <c r="Q1175"/>
      <c r="R1175"/>
      <c r="S1175"/>
      <c r="T1175"/>
      <c r="U1175"/>
      <c r="V1175"/>
      <c r="W1175"/>
      <c r="X1175"/>
      <c r="Y1175"/>
      <c r="Z1175"/>
      <c r="AA1175"/>
      <c r="AB1175"/>
      <c r="AC1175"/>
      <c r="AD1175"/>
      <c r="AE1175"/>
      <c r="AF1175"/>
      <c r="AG1175"/>
      <c r="AH1175"/>
      <c r="AI1175"/>
    </row>
    <row r="1176" spans="1:35" s="3" customFormat="1" ht="15.75" customHeight="1" x14ac:dyDescent="0.25">
      <c r="A1176" s="18" t="s">
        <v>1322</v>
      </c>
      <c r="B1176" s="17" t="s">
        <v>120</v>
      </c>
      <c r="C1176" s="20">
        <v>0</v>
      </c>
      <c r="D1176" s="20">
        <v>0</v>
      </c>
      <c r="E1176" s="20">
        <v>0</v>
      </c>
      <c r="F1176" s="20">
        <f>(C1176+D1176+E1176)/3</f>
        <v>0</v>
      </c>
      <c r="G1176" s="20">
        <v>3111.61</v>
      </c>
      <c r="H1176" s="20">
        <v>1.0650224215246638</v>
      </c>
      <c r="I1176" s="20">
        <f>F1176*G1176*H1176</f>
        <v>0</v>
      </c>
      <c r="J1176"/>
      <c r="K1176"/>
      <c r="L1176"/>
      <c r="M1176"/>
      <c r="N1176"/>
      <c r="O1176"/>
      <c r="P1176"/>
      <c r="Q1176"/>
      <c r="R1176"/>
      <c r="S1176"/>
      <c r="T1176"/>
      <c r="U1176"/>
      <c r="V1176"/>
      <c r="W1176"/>
      <c r="X1176"/>
      <c r="Y1176"/>
      <c r="Z1176"/>
      <c r="AA1176"/>
      <c r="AB1176"/>
      <c r="AC1176"/>
      <c r="AD1176"/>
      <c r="AE1176"/>
      <c r="AF1176"/>
      <c r="AG1176"/>
      <c r="AH1176"/>
      <c r="AI1176"/>
    </row>
    <row r="1177" spans="1:35" s="3" customFormat="1" ht="15.75" customHeight="1" x14ac:dyDescent="0.25">
      <c r="A1177" s="18" t="s">
        <v>1323</v>
      </c>
      <c r="B1177" s="17" t="s">
        <v>152</v>
      </c>
      <c r="C1177" s="20">
        <v>0</v>
      </c>
      <c r="D1177" s="20">
        <v>0</v>
      </c>
      <c r="E1177" s="20">
        <v>0</v>
      </c>
      <c r="F1177" s="20">
        <v>0</v>
      </c>
      <c r="G1177" s="20" t="s">
        <v>15</v>
      </c>
      <c r="H1177" s="20" t="s">
        <v>15</v>
      </c>
      <c r="I1177" s="20">
        <v>0</v>
      </c>
      <c r="J1177"/>
      <c r="K1177"/>
      <c r="L1177"/>
      <c r="M1177"/>
      <c r="N1177"/>
      <c r="O1177"/>
      <c r="P1177"/>
      <c r="Q1177"/>
      <c r="R1177"/>
      <c r="S1177"/>
      <c r="T1177"/>
      <c r="U1177"/>
      <c r="V1177"/>
      <c r="W1177"/>
      <c r="X1177"/>
      <c r="Y1177"/>
      <c r="Z1177"/>
      <c r="AA1177"/>
      <c r="AB1177"/>
      <c r="AC1177"/>
      <c r="AD1177"/>
      <c r="AE1177"/>
      <c r="AF1177"/>
      <c r="AG1177"/>
      <c r="AH1177"/>
      <c r="AI1177"/>
    </row>
    <row r="1178" spans="1:35" s="3" customFormat="1" ht="15.75" customHeight="1" x14ac:dyDescent="0.25">
      <c r="A1178" s="18" t="s">
        <v>1324</v>
      </c>
      <c r="B1178" s="17" t="s">
        <v>162</v>
      </c>
      <c r="C1178" s="20">
        <f>C1179+C1182+C1183+C1184+C1185</f>
        <v>0</v>
      </c>
      <c r="D1178" s="20">
        <f t="shared" ref="D1178:E1178" si="201">D1179+D1182+D1183+D1184+D1185</f>
        <v>0</v>
      </c>
      <c r="E1178" s="20">
        <f t="shared" si="201"/>
        <v>0</v>
      </c>
      <c r="F1178" s="20">
        <f>F1179+F1182+F1183+F1184+F1185</f>
        <v>0</v>
      </c>
      <c r="G1178" s="20">
        <v>0</v>
      </c>
      <c r="H1178" s="20">
        <v>0</v>
      </c>
      <c r="I1178" s="20">
        <f t="shared" ref="I1178" si="202">I1179+I1182+I1183+I1184+I1185</f>
        <v>0</v>
      </c>
      <c r="J1178"/>
      <c r="K1178"/>
      <c r="L1178"/>
      <c r="M1178"/>
      <c r="N1178"/>
      <c r="O1178"/>
      <c r="P1178"/>
      <c r="Q1178"/>
      <c r="R1178"/>
      <c r="S1178"/>
      <c r="T1178"/>
      <c r="U1178"/>
      <c r="V1178"/>
      <c r="W1178"/>
      <c r="X1178"/>
      <c r="Y1178"/>
      <c r="Z1178"/>
      <c r="AA1178"/>
      <c r="AB1178"/>
      <c r="AC1178"/>
      <c r="AD1178"/>
      <c r="AE1178"/>
      <c r="AF1178"/>
      <c r="AG1178"/>
      <c r="AH1178"/>
      <c r="AI1178"/>
    </row>
    <row r="1179" spans="1:35" s="3" customFormat="1" ht="15.75" customHeight="1" x14ac:dyDescent="0.25">
      <c r="A1179" s="18" t="s">
        <v>1325</v>
      </c>
      <c r="B1179" s="17" t="s">
        <v>19</v>
      </c>
      <c r="C1179" s="20">
        <f>C1180</f>
        <v>0</v>
      </c>
      <c r="D1179" s="20">
        <f t="shared" ref="D1179:F1180" si="203">D1180</f>
        <v>0</v>
      </c>
      <c r="E1179" s="20">
        <f t="shared" si="203"/>
        <v>0</v>
      </c>
      <c r="F1179" s="20">
        <f t="shared" si="203"/>
        <v>0</v>
      </c>
      <c r="G1179" s="20">
        <v>0</v>
      </c>
      <c r="H1179" s="20">
        <v>0</v>
      </c>
      <c r="I1179" s="20">
        <f>I1180</f>
        <v>0</v>
      </c>
      <c r="J1179"/>
      <c r="K1179"/>
      <c r="L1179"/>
      <c r="M1179"/>
      <c r="N1179"/>
      <c r="O1179"/>
      <c r="P1179"/>
      <c r="Q1179"/>
      <c r="R1179"/>
      <c r="S1179"/>
      <c r="T1179"/>
      <c r="U1179"/>
      <c r="V1179"/>
      <c r="W1179"/>
      <c r="X1179"/>
      <c r="Y1179"/>
      <c r="Z1179"/>
      <c r="AA1179"/>
      <c r="AB1179"/>
      <c r="AC1179"/>
      <c r="AD1179"/>
      <c r="AE1179"/>
      <c r="AF1179"/>
      <c r="AG1179"/>
      <c r="AH1179"/>
      <c r="AI1179"/>
    </row>
    <row r="1180" spans="1:35" s="3" customFormat="1" ht="15.75" customHeight="1" x14ac:dyDescent="0.25">
      <c r="A1180" s="18" t="s">
        <v>1326</v>
      </c>
      <c r="B1180" s="17" t="s">
        <v>1317</v>
      </c>
      <c r="C1180" s="20">
        <f>C1181</f>
        <v>0</v>
      </c>
      <c r="D1180" s="20">
        <f t="shared" si="203"/>
        <v>0</v>
      </c>
      <c r="E1180" s="20">
        <f t="shared" si="203"/>
        <v>0</v>
      </c>
      <c r="F1180" s="20">
        <f t="shared" si="203"/>
        <v>0</v>
      </c>
      <c r="G1180" s="20">
        <v>0</v>
      </c>
      <c r="H1180" s="20">
        <v>0</v>
      </c>
      <c r="I1180" s="20">
        <f>I1181</f>
        <v>0</v>
      </c>
      <c r="J1180"/>
      <c r="K1180"/>
      <c r="L1180"/>
      <c r="M1180"/>
      <c r="N1180"/>
      <c r="O1180"/>
      <c r="P1180"/>
      <c r="Q1180"/>
      <c r="R1180"/>
      <c r="S1180"/>
      <c r="T1180"/>
      <c r="U1180"/>
      <c r="V1180"/>
      <c r="W1180"/>
      <c r="X1180"/>
      <c r="Y1180"/>
      <c r="Z1180"/>
      <c r="AA1180"/>
      <c r="AB1180"/>
      <c r="AC1180"/>
      <c r="AD1180"/>
      <c r="AE1180"/>
      <c r="AF1180"/>
      <c r="AG1180"/>
      <c r="AH1180"/>
      <c r="AI1180"/>
    </row>
    <row r="1181" spans="1:35" s="3" customFormat="1" ht="15.75" customHeight="1" x14ac:dyDescent="0.25">
      <c r="A1181" s="18" t="s">
        <v>1327</v>
      </c>
      <c r="B1181" s="17" t="s">
        <v>1319</v>
      </c>
      <c r="C1181" s="20">
        <v>0</v>
      </c>
      <c r="D1181" s="20">
        <v>0</v>
      </c>
      <c r="E1181" s="20">
        <v>0</v>
      </c>
      <c r="F1181" s="20">
        <f>(C1181+D1181+E1181)/3</f>
        <v>0</v>
      </c>
      <c r="G1181" s="20">
        <v>1617378.57</v>
      </c>
      <c r="H1181" s="20">
        <v>1.0650224215246638</v>
      </c>
      <c r="I1181" s="20">
        <f t="shared" ref="I1181" si="204">F1181*G1181*H1181</f>
        <v>0</v>
      </c>
      <c r="J1181"/>
      <c r="K1181"/>
      <c r="L1181"/>
      <c r="M1181"/>
      <c r="N1181"/>
      <c r="O1181"/>
      <c r="P1181"/>
      <c r="Q1181"/>
      <c r="R1181"/>
      <c r="S1181"/>
      <c r="T1181"/>
      <c r="U1181"/>
      <c r="V1181"/>
      <c r="W1181"/>
      <c r="X1181"/>
      <c r="Y1181"/>
      <c r="Z1181"/>
      <c r="AA1181"/>
      <c r="AB1181"/>
      <c r="AC1181"/>
      <c r="AD1181"/>
      <c r="AE1181"/>
      <c r="AF1181"/>
      <c r="AG1181"/>
      <c r="AH1181"/>
      <c r="AI1181"/>
    </row>
    <row r="1182" spans="1:35" s="3" customFormat="1" ht="15.75" customHeight="1" x14ac:dyDescent="0.25">
      <c r="A1182" s="18" t="s">
        <v>1328</v>
      </c>
      <c r="B1182" s="17" t="s">
        <v>60</v>
      </c>
      <c r="C1182" s="20">
        <v>0</v>
      </c>
      <c r="D1182" s="20">
        <v>0</v>
      </c>
      <c r="E1182" s="20">
        <v>0</v>
      </c>
      <c r="F1182" s="20">
        <v>0</v>
      </c>
      <c r="G1182" s="20" t="s">
        <v>15</v>
      </c>
      <c r="H1182" s="20" t="s">
        <v>15</v>
      </c>
      <c r="I1182" s="20">
        <v>0</v>
      </c>
      <c r="J1182"/>
      <c r="K1182"/>
      <c r="L1182"/>
      <c r="M1182"/>
      <c r="N1182"/>
      <c r="O1182"/>
      <c r="P1182"/>
      <c r="Q1182"/>
      <c r="R1182"/>
      <c r="S1182"/>
      <c r="T1182"/>
      <c r="U1182"/>
      <c r="V1182"/>
      <c r="W1182"/>
      <c r="X1182"/>
      <c r="Y1182"/>
      <c r="Z1182"/>
      <c r="AA1182"/>
      <c r="AB1182"/>
      <c r="AC1182"/>
      <c r="AD1182"/>
      <c r="AE1182"/>
      <c r="AF1182"/>
      <c r="AG1182"/>
      <c r="AH1182"/>
      <c r="AI1182"/>
    </row>
    <row r="1183" spans="1:35" s="3" customFormat="1" ht="15.75" customHeight="1" x14ac:dyDescent="0.25">
      <c r="A1183" s="18" t="s">
        <v>1329</v>
      </c>
      <c r="B1183" s="17" t="s">
        <v>96</v>
      </c>
      <c r="C1183" s="20">
        <v>0</v>
      </c>
      <c r="D1183" s="20">
        <v>0</v>
      </c>
      <c r="E1183" s="20">
        <v>0</v>
      </c>
      <c r="F1183" s="20">
        <v>0</v>
      </c>
      <c r="G1183" s="20" t="s">
        <v>15</v>
      </c>
      <c r="H1183" s="20" t="s">
        <v>15</v>
      </c>
      <c r="I1183" s="20">
        <v>0</v>
      </c>
      <c r="J1183"/>
      <c r="K1183"/>
      <c r="L1183"/>
      <c r="M1183"/>
      <c r="N1183"/>
      <c r="O1183"/>
      <c r="P1183"/>
      <c r="Q1183"/>
      <c r="R1183"/>
      <c r="S1183"/>
      <c r="T1183"/>
      <c r="U1183"/>
      <c r="V1183"/>
      <c r="W1183"/>
      <c r="X1183"/>
      <c r="Y1183"/>
      <c r="Z1183"/>
      <c r="AA1183"/>
      <c r="AB1183"/>
      <c r="AC1183"/>
      <c r="AD1183"/>
      <c r="AE1183"/>
      <c r="AF1183"/>
      <c r="AG1183"/>
      <c r="AH1183"/>
      <c r="AI1183"/>
    </row>
    <row r="1184" spans="1:35" s="3" customFormat="1" ht="15.75" customHeight="1" x14ac:dyDescent="0.25">
      <c r="A1184" s="18" t="s">
        <v>1330</v>
      </c>
      <c r="B1184" s="17" t="s">
        <v>120</v>
      </c>
      <c r="C1184" s="20">
        <v>0</v>
      </c>
      <c r="D1184" s="20">
        <v>0</v>
      </c>
      <c r="E1184" s="20">
        <v>0</v>
      </c>
      <c r="F1184" s="20">
        <f>(C1184+D1184+E1184)/3</f>
        <v>0</v>
      </c>
      <c r="G1184" s="20">
        <v>3111.61</v>
      </c>
      <c r="H1184" s="20">
        <v>1.0650224215246638</v>
      </c>
      <c r="I1184" s="20">
        <f>F1184*G1184*H1184</f>
        <v>0</v>
      </c>
      <c r="J1184"/>
      <c r="K1184"/>
      <c r="L1184"/>
      <c r="M1184"/>
      <c r="N1184"/>
      <c r="O1184"/>
      <c r="P1184"/>
      <c r="Q1184"/>
      <c r="R1184"/>
      <c r="S1184"/>
      <c r="T1184"/>
      <c r="U1184"/>
      <c r="V1184"/>
      <c r="W1184"/>
      <c r="X1184"/>
      <c r="Y1184"/>
      <c r="Z1184"/>
      <c r="AA1184"/>
      <c r="AB1184"/>
      <c r="AC1184"/>
      <c r="AD1184"/>
      <c r="AE1184"/>
      <c r="AF1184"/>
      <c r="AG1184"/>
      <c r="AH1184"/>
      <c r="AI1184"/>
    </row>
    <row r="1185" spans="1:35" s="3" customFormat="1" ht="15.75" customHeight="1" x14ac:dyDescent="0.25">
      <c r="A1185" s="18" t="s">
        <v>1331</v>
      </c>
      <c r="B1185" s="17" t="s">
        <v>152</v>
      </c>
      <c r="C1185" s="20">
        <v>0</v>
      </c>
      <c r="D1185" s="20">
        <v>0</v>
      </c>
      <c r="E1185" s="20">
        <v>0</v>
      </c>
      <c r="F1185" s="20">
        <v>0</v>
      </c>
      <c r="G1185" s="20" t="s">
        <v>15</v>
      </c>
      <c r="H1185" s="20">
        <v>1.0650224215246638</v>
      </c>
      <c r="I1185" s="20">
        <v>0</v>
      </c>
      <c r="J1185"/>
      <c r="K1185"/>
      <c r="L1185"/>
      <c r="M1185"/>
      <c r="N1185"/>
      <c r="O1185"/>
      <c r="P1185"/>
      <c r="Q1185"/>
      <c r="R1185"/>
      <c r="S1185"/>
      <c r="T1185"/>
      <c r="U1185"/>
      <c r="V1185"/>
      <c r="W1185"/>
      <c r="X1185"/>
      <c r="Y1185"/>
      <c r="Z1185"/>
      <c r="AA1185"/>
      <c r="AB1185"/>
      <c r="AC1185"/>
      <c r="AD1185"/>
      <c r="AE1185"/>
      <c r="AF1185"/>
      <c r="AG1185"/>
      <c r="AH1185"/>
      <c r="AI1185"/>
    </row>
    <row r="1186" spans="1:35" s="3" customFormat="1" ht="15.75" customHeight="1" x14ac:dyDescent="0.25">
      <c r="A1186" s="18" t="s">
        <v>1332</v>
      </c>
      <c r="B1186" s="17" t="s">
        <v>1333</v>
      </c>
      <c r="C1186" s="20">
        <f t="shared" ref="C1186:E1186" si="205">C1187+C1199</f>
        <v>1313.64</v>
      </c>
      <c r="D1186" s="20">
        <f t="shared" si="205"/>
        <v>952.93000000000006</v>
      </c>
      <c r="E1186" s="20">
        <f t="shared" si="205"/>
        <v>3882.4549999999999</v>
      </c>
      <c r="F1186" s="20">
        <f>F1187+F1199</f>
        <v>2049.6750000000002</v>
      </c>
      <c r="G1186" s="20">
        <v>0</v>
      </c>
      <c r="H1186" s="20">
        <v>0</v>
      </c>
      <c r="I1186" s="20">
        <f>I1187+I1199</f>
        <v>58400097.976702735</v>
      </c>
      <c r="J1186"/>
      <c r="K1186"/>
      <c r="L1186"/>
      <c r="M1186"/>
      <c r="N1186"/>
      <c r="O1186"/>
      <c r="P1186"/>
      <c r="Q1186"/>
      <c r="R1186"/>
      <c r="S1186"/>
      <c r="T1186"/>
      <c r="U1186"/>
      <c r="V1186"/>
      <c r="W1186"/>
      <c r="X1186"/>
      <c r="Y1186"/>
      <c r="Z1186"/>
      <c r="AA1186"/>
      <c r="AB1186"/>
      <c r="AC1186"/>
      <c r="AD1186"/>
      <c r="AE1186"/>
      <c r="AF1186"/>
      <c r="AG1186"/>
      <c r="AH1186"/>
      <c r="AI1186"/>
    </row>
    <row r="1187" spans="1:35" s="3" customFormat="1" ht="15.75" customHeight="1" x14ac:dyDescent="0.25">
      <c r="A1187" s="18" t="s">
        <v>1306</v>
      </c>
      <c r="B1187" s="17" t="s">
        <v>17</v>
      </c>
      <c r="C1187" s="20">
        <f>C1188+C1195+C1196+C1197+C1198</f>
        <v>1313.64</v>
      </c>
      <c r="D1187" s="20">
        <f t="shared" ref="D1187" si="206">D1188+D1195+D1196+D1197+D1198</f>
        <v>598.976</v>
      </c>
      <c r="E1187" s="20">
        <f>E1188+E1195+E1196+E1197+E1198</f>
        <v>2238.23</v>
      </c>
      <c r="F1187" s="20">
        <f>F1188+F1195+F1196+F1197+F1198</f>
        <v>1383.6153333333334</v>
      </c>
      <c r="G1187" s="20">
        <v>0</v>
      </c>
      <c r="H1187" s="20">
        <v>0</v>
      </c>
      <c r="I1187" s="20">
        <f>I1188+I1195+I1196+I1197+I1198</f>
        <v>44628702.458455905</v>
      </c>
      <c r="J1187"/>
      <c r="K1187"/>
      <c r="L1187"/>
      <c r="M1187"/>
      <c r="N1187"/>
      <c r="O1187"/>
      <c r="P1187"/>
      <c r="Q1187"/>
      <c r="R1187"/>
      <c r="S1187"/>
      <c r="T1187"/>
      <c r="U1187"/>
      <c r="V1187"/>
      <c r="W1187"/>
      <c r="X1187"/>
      <c r="Y1187"/>
      <c r="Z1187"/>
      <c r="AA1187"/>
      <c r="AB1187"/>
      <c r="AC1187"/>
      <c r="AD1187"/>
      <c r="AE1187"/>
      <c r="AF1187"/>
      <c r="AG1187"/>
      <c r="AH1187"/>
      <c r="AI1187"/>
    </row>
    <row r="1188" spans="1:35" s="3" customFormat="1" ht="15.75" customHeight="1" x14ac:dyDescent="0.25">
      <c r="A1188" s="18" t="s">
        <v>1307</v>
      </c>
      <c r="B1188" s="17" t="s">
        <v>19</v>
      </c>
      <c r="C1188" s="20">
        <f>C1189+C1193</f>
        <v>39.64</v>
      </c>
      <c r="D1188" s="20">
        <f t="shared" ref="D1188:F1188" si="207">D1189+D1193</f>
        <v>27.975999999999999</v>
      </c>
      <c r="E1188" s="20">
        <f t="shared" si="207"/>
        <v>45.23</v>
      </c>
      <c r="F1188" s="20">
        <f t="shared" si="207"/>
        <v>37.615333333333332</v>
      </c>
      <c r="G1188" s="20">
        <v>0</v>
      </c>
      <c r="H1188" s="20">
        <v>0</v>
      </c>
      <c r="I1188" s="20">
        <f>I1189+I1193</f>
        <v>40168146.733119585</v>
      </c>
      <c r="J1188"/>
      <c r="K1188"/>
      <c r="L1188"/>
      <c r="M1188"/>
      <c r="N1188"/>
      <c r="O1188"/>
      <c r="P1188"/>
      <c r="Q1188"/>
      <c r="R1188"/>
      <c r="S1188"/>
      <c r="T1188"/>
      <c r="U1188"/>
      <c r="V1188"/>
      <c r="W1188"/>
      <c r="X1188"/>
      <c r="Y1188"/>
      <c r="Z1188"/>
      <c r="AA1188"/>
      <c r="AB1188"/>
      <c r="AC1188"/>
      <c r="AD1188"/>
      <c r="AE1188"/>
      <c r="AF1188"/>
      <c r="AG1188"/>
      <c r="AH1188"/>
      <c r="AI1188"/>
    </row>
    <row r="1189" spans="1:35" s="3" customFormat="1" ht="15.75" customHeight="1" x14ac:dyDescent="0.25">
      <c r="A1189" s="18" t="s">
        <v>1308</v>
      </c>
      <c r="B1189" s="17" t="s">
        <v>1309</v>
      </c>
      <c r="C1189" s="20">
        <f>C1190+C1191+C1192</f>
        <v>30.04</v>
      </c>
      <c r="D1189" s="20">
        <f t="shared" ref="D1189" si="208">D1190+D1191+D1192</f>
        <v>20.475999999999999</v>
      </c>
      <c r="E1189" s="20">
        <f>E1190+E1191+E1192</f>
        <v>34.83</v>
      </c>
      <c r="F1189" s="20">
        <f>F1190+F1191+F1192</f>
        <v>28.448666666666668</v>
      </c>
      <c r="G1189" s="20">
        <v>0</v>
      </c>
      <c r="H1189" s="20">
        <v>0</v>
      </c>
      <c r="I1189" s="20">
        <f>I1190+I1191+I1192</f>
        <v>24378156.022637524</v>
      </c>
      <c r="J1189"/>
      <c r="K1189"/>
      <c r="L1189"/>
      <c r="M1189"/>
      <c r="N1189"/>
      <c r="O1189"/>
      <c r="P1189"/>
      <c r="Q1189"/>
      <c r="R1189"/>
      <c r="S1189"/>
      <c r="T1189"/>
      <c r="U1189"/>
      <c r="V1189"/>
      <c r="W1189"/>
      <c r="X1189"/>
      <c r="Y1189"/>
      <c r="Z1189"/>
      <c r="AA1189"/>
      <c r="AB1189"/>
      <c r="AC1189"/>
      <c r="AD1189"/>
      <c r="AE1189"/>
      <c r="AF1189"/>
      <c r="AG1189"/>
      <c r="AH1189"/>
      <c r="AI1189"/>
    </row>
    <row r="1190" spans="1:35" s="3" customFormat="1" ht="15.75" customHeight="1" x14ac:dyDescent="0.25">
      <c r="A1190" s="18" t="s">
        <v>1310</v>
      </c>
      <c r="B1190" s="17" t="s">
        <v>1311</v>
      </c>
      <c r="C1190" s="20">
        <v>3.4</v>
      </c>
      <c r="D1190" s="20">
        <v>2.4830000000000001</v>
      </c>
      <c r="E1190" s="20">
        <v>13.3</v>
      </c>
      <c r="F1190" s="20">
        <f>(C1190+D1190+E1190)/3</f>
        <v>6.394333333333333</v>
      </c>
      <c r="G1190" s="20">
        <v>1040746.89</v>
      </c>
      <c r="H1190" s="20">
        <v>1.0650224215246638</v>
      </c>
      <c r="I1190" s="20">
        <f>F1190*G1190*H1190</f>
        <v>7087599.1073716376</v>
      </c>
      <c r="J1190"/>
      <c r="K1190"/>
      <c r="L1190"/>
      <c r="M1190"/>
      <c r="N1190"/>
      <c r="O1190"/>
      <c r="P1190"/>
      <c r="Q1190"/>
      <c r="R1190"/>
      <c r="S1190"/>
      <c r="T1190"/>
      <c r="U1190"/>
      <c r="V1190"/>
      <c r="W1190"/>
      <c r="X1190"/>
      <c r="Y1190"/>
      <c r="Z1190"/>
      <c r="AA1190"/>
      <c r="AB1190"/>
      <c r="AC1190"/>
      <c r="AD1190"/>
      <c r="AE1190"/>
      <c r="AF1190"/>
      <c r="AG1190"/>
      <c r="AH1190"/>
      <c r="AI1190"/>
    </row>
    <row r="1191" spans="1:35" s="3" customFormat="1" ht="15.75" customHeight="1" x14ac:dyDescent="0.25">
      <c r="A1191" s="18" t="s">
        <v>1312</v>
      </c>
      <c r="B1191" s="17" t="s">
        <v>1313</v>
      </c>
      <c r="C1191" s="20">
        <v>17.61</v>
      </c>
      <c r="D1191" s="20">
        <v>10.5</v>
      </c>
      <c r="E1191" s="20">
        <v>0</v>
      </c>
      <c r="F1191" s="20">
        <f t="shared" ref="F1191:F1192" si="209">(C1191+D1191+E1191)/3</f>
        <v>9.3699999999999992</v>
      </c>
      <c r="G1191" s="20" t="s">
        <v>15</v>
      </c>
      <c r="H1191" s="20">
        <v>1.0650224215246638</v>
      </c>
      <c r="I1191" s="20">
        <v>0</v>
      </c>
      <c r="J1191"/>
      <c r="K1191"/>
      <c r="L1191"/>
      <c r="M1191"/>
      <c r="N1191"/>
      <c r="O1191"/>
      <c r="P1191"/>
      <c r="Q1191"/>
      <c r="R1191"/>
      <c r="S1191"/>
      <c r="T1191"/>
      <c r="U1191"/>
      <c r="V1191"/>
      <c r="W1191"/>
      <c r="X1191"/>
      <c r="Y1191"/>
      <c r="Z1191"/>
      <c r="AA1191"/>
      <c r="AB1191"/>
      <c r="AC1191"/>
      <c r="AD1191"/>
      <c r="AE1191"/>
      <c r="AF1191"/>
      <c r="AG1191"/>
      <c r="AH1191"/>
      <c r="AI1191"/>
    </row>
    <row r="1192" spans="1:35" s="3" customFormat="1" ht="15.75" customHeight="1" x14ac:dyDescent="0.25">
      <c r="A1192" s="18" t="s">
        <v>1314</v>
      </c>
      <c r="B1192" s="17" t="s">
        <v>1315</v>
      </c>
      <c r="C1192" s="20">
        <v>9.0299999999999994</v>
      </c>
      <c r="D1192" s="20">
        <v>7.4930000000000003</v>
      </c>
      <c r="E1192" s="20">
        <v>21.53</v>
      </c>
      <c r="F1192" s="20">
        <f t="shared" si="209"/>
        <v>12.684333333333333</v>
      </c>
      <c r="G1192" s="20">
        <v>1279919.29</v>
      </c>
      <c r="H1192" s="20">
        <v>1.0650224215246638</v>
      </c>
      <c r="I1192" s="20">
        <f t="shared" ref="I1192" si="210">F1192*G1192*H1192</f>
        <v>17290556.915265884</v>
      </c>
      <c r="J1192"/>
      <c r="K1192"/>
      <c r="L1192"/>
      <c r="M1192"/>
      <c r="N1192"/>
      <c r="O1192"/>
      <c r="P1192"/>
      <c r="Q1192"/>
      <c r="R1192"/>
      <c r="S1192"/>
      <c r="T1192"/>
      <c r="U1192"/>
      <c r="V1192"/>
      <c r="W1192"/>
      <c r="X1192"/>
      <c r="Y1192"/>
      <c r="Z1192"/>
      <c r="AA1192"/>
      <c r="AB1192"/>
      <c r="AC1192"/>
      <c r="AD1192"/>
      <c r="AE1192"/>
      <c r="AF1192"/>
      <c r="AG1192"/>
      <c r="AH1192"/>
      <c r="AI1192"/>
    </row>
    <row r="1193" spans="1:35" s="3" customFormat="1" ht="15.75" customHeight="1" x14ac:dyDescent="0.25">
      <c r="A1193" s="18" t="s">
        <v>1316</v>
      </c>
      <c r="B1193" s="17" t="s">
        <v>1317</v>
      </c>
      <c r="C1193" s="20">
        <f>C1194</f>
        <v>9.6</v>
      </c>
      <c r="D1193" s="20">
        <f t="shared" ref="D1193:E1193" si="211">D1194</f>
        <v>7.5</v>
      </c>
      <c r="E1193" s="20">
        <f t="shared" si="211"/>
        <v>10.4</v>
      </c>
      <c r="F1193" s="20">
        <f>F1194</f>
        <v>9.1666666666666661</v>
      </c>
      <c r="G1193" s="20">
        <v>0</v>
      </c>
      <c r="H1193" s="20">
        <v>0</v>
      </c>
      <c r="I1193" s="20">
        <f>I1194</f>
        <v>15789990.710482063</v>
      </c>
      <c r="J1193"/>
      <c r="K1193"/>
      <c r="L1193"/>
      <c r="M1193"/>
      <c r="N1193"/>
      <c r="O1193"/>
      <c r="P1193"/>
      <c r="Q1193"/>
      <c r="R1193"/>
      <c r="S1193"/>
      <c r="T1193"/>
      <c r="U1193"/>
      <c r="V1193"/>
      <c r="W1193"/>
      <c r="X1193"/>
      <c r="Y1193"/>
      <c r="Z1193"/>
      <c r="AA1193"/>
      <c r="AB1193"/>
      <c r="AC1193"/>
      <c r="AD1193"/>
      <c r="AE1193"/>
      <c r="AF1193"/>
      <c r="AG1193"/>
      <c r="AH1193"/>
      <c r="AI1193"/>
    </row>
    <row r="1194" spans="1:35" s="3" customFormat="1" ht="15.75" customHeight="1" x14ac:dyDescent="0.25">
      <c r="A1194" s="18" t="s">
        <v>1318</v>
      </c>
      <c r="B1194" s="17" t="s">
        <v>1319</v>
      </c>
      <c r="C1194" s="20">
        <v>9.6</v>
      </c>
      <c r="D1194" s="20">
        <v>7.5</v>
      </c>
      <c r="E1194" s="20">
        <v>10.4</v>
      </c>
      <c r="F1194" s="20">
        <f>(C1194+D1194+E1194)/3</f>
        <v>9.1666666666666661</v>
      </c>
      <c r="G1194" s="20">
        <v>1617378.57</v>
      </c>
      <c r="H1194" s="20">
        <v>1.0650224215246638</v>
      </c>
      <c r="I1194" s="20">
        <f t="shared" ref="I1194" si="212">F1194*G1194*H1194</f>
        <v>15789990.710482063</v>
      </c>
      <c r="J1194"/>
      <c r="K1194"/>
      <c r="L1194"/>
      <c r="M1194"/>
      <c r="N1194"/>
      <c r="O1194"/>
      <c r="P1194"/>
      <c r="Q1194"/>
      <c r="R1194"/>
      <c r="S1194"/>
      <c r="T1194"/>
      <c r="U1194"/>
      <c r="V1194"/>
      <c r="W1194"/>
      <c r="X1194"/>
      <c r="Y1194"/>
      <c r="Z1194"/>
      <c r="AA1194"/>
      <c r="AB1194"/>
      <c r="AC1194"/>
      <c r="AD1194"/>
      <c r="AE1194"/>
      <c r="AF1194"/>
      <c r="AG1194"/>
      <c r="AH1194"/>
      <c r="AI1194"/>
    </row>
    <row r="1195" spans="1:35" s="3" customFormat="1" ht="15.75" customHeight="1" x14ac:dyDescent="0.25">
      <c r="A1195" s="18" t="s">
        <v>1320</v>
      </c>
      <c r="B1195" s="17" t="s">
        <v>60</v>
      </c>
      <c r="C1195" s="20">
        <v>0</v>
      </c>
      <c r="D1195" s="20">
        <v>0</v>
      </c>
      <c r="E1195" s="20">
        <v>0</v>
      </c>
      <c r="F1195" s="20">
        <v>0</v>
      </c>
      <c r="G1195" s="20" t="s">
        <v>15</v>
      </c>
      <c r="H1195" s="20" t="s">
        <v>15</v>
      </c>
      <c r="I1195" s="20">
        <v>0</v>
      </c>
      <c r="J1195"/>
      <c r="K1195"/>
      <c r="L1195"/>
      <c r="M1195"/>
      <c r="N1195"/>
      <c r="O1195"/>
      <c r="P1195"/>
      <c r="Q1195"/>
      <c r="R1195"/>
      <c r="S1195"/>
      <c r="T1195"/>
      <c r="U1195"/>
      <c r="V1195"/>
      <c r="W1195"/>
      <c r="X1195"/>
      <c r="Y1195"/>
      <c r="Z1195"/>
      <c r="AA1195"/>
      <c r="AB1195"/>
      <c r="AC1195"/>
      <c r="AD1195"/>
      <c r="AE1195"/>
      <c r="AF1195"/>
      <c r="AG1195"/>
      <c r="AH1195"/>
      <c r="AI1195"/>
    </row>
    <row r="1196" spans="1:35" s="3" customFormat="1" ht="15.75" customHeight="1" x14ac:dyDescent="0.25">
      <c r="A1196" s="18" t="s">
        <v>1321</v>
      </c>
      <c r="B1196" s="17" t="s">
        <v>96</v>
      </c>
      <c r="C1196" s="20">
        <v>0</v>
      </c>
      <c r="D1196" s="20">
        <v>0</v>
      </c>
      <c r="E1196" s="20">
        <v>0</v>
      </c>
      <c r="F1196" s="20">
        <v>0</v>
      </c>
      <c r="G1196" s="20" t="s">
        <v>15</v>
      </c>
      <c r="H1196" s="20" t="s">
        <v>15</v>
      </c>
      <c r="I1196" s="20">
        <v>0</v>
      </c>
      <c r="J1196"/>
      <c r="K1196"/>
      <c r="L1196"/>
      <c r="M1196"/>
      <c r="N1196"/>
      <c r="O1196"/>
      <c r="P1196"/>
      <c r="Q1196"/>
      <c r="R1196"/>
      <c r="S1196"/>
      <c r="T1196"/>
      <c r="U1196"/>
      <c r="V1196"/>
      <c r="W1196"/>
      <c r="X1196"/>
      <c r="Y1196"/>
      <c r="Z1196"/>
      <c r="AA1196"/>
      <c r="AB1196"/>
      <c r="AC1196"/>
      <c r="AD1196"/>
      <c r="AE1196"/>
      <c r="AF1196"/>
      <c r="AG1196"/>
      <c r="AH1196"/>
      <c r="AI1196"/>
    </row>
    <row r="1197" spans="1:35" s="3" customFormat="1" ht="15.75" customHeight="1" x14ac:dyDescent="0.25">
      <c r="A1197" s="18" t="s">
        <v>1322</v>
      </c>
      <c r="B1197" s="17" t="s">
        <v>120</v>
      </c>
      <c r="C1197" s="20">
        <v>1274</v>
      </c>
      <c r="D1197" s="20">
        <v>571</v>
      </c>
      <c r="E1197" s="20">
        <v>2193</v>
      </c>
      <c r="F1197" s="20">
        <f>(C1197+D1197+E1197)/3</f>
        <v>1346</v>
      </c>
      <c r="G1197" s="20">
        <v>3111.61</v>
      </c>
      <c r="H1197" s="20">
        <v>1.0650224215246638</v>
      </c>
      <c r="I1197" s="20">
        <f>F1197*G1197*H1197</f>
        <v>4460555.7253363235</v>
      </c>
      <c r="J1197"/>
      <c r="K1197"/>
      <c r="L1197"/>
      <c r="M1197"/>
      <c r="N1197"/>
      <c r="O1197"/>
      <c r="P1197"/>
      <c r="Q1197"/>
      <c r="R1197"/>
      <c r="S1197"/>
      <c r="T1197"/>
      <c r="U1197"/>
      <c r="V1197"/>
      <c r="W1197"/>
      <c r="X1197"/>
      <c r="Y1197"/>
      <c r="Z1197"/>
      <c r="AA1197"/>
      <c r="AB1197"/>
      <c r="AC1197"/>
      <c r="AD1197"/>
      <c r="AE1197"/>
      <c r="AF1197"/>
      <c r="AG1197"/>
      <c r="AH1197"/>
      <c r="AI1197"/>
    </row>
    <row r="1198" spans="1:35" s="3" customFormat="1" ht="15.75" customHeight="1" x14ac:dyDescent="0.25">
      <c r="A1198" s="18" t="s">
        <v>1323</v>
      </c>
      <c r="B1198" s="17" t="s">
        <v>152</v>
      </c>
      <c r="C1198" s="20">
        <v>0</v>
      </c>
      <c r="D1198" s="20">
        <v>0</v>
      </c>
      <c r="E1198" s="20">
        <v>0</v>
      </c>
      <c r="F1198" s="20">
        <v>0</v>
      </c>
      <c r="G1198" s="20" t="s">
        <v>15</v>
      </c>
      <c r="H1198" s="20" t="s">
        <v>15</v>
      </c>
      <c r="I1198" s="20">
        <v>0</v>
      </c>
      <c r="J1198"/>
      <c r="K1198"/>
      <c r="L1198"/>
      <c r="M1198"/>
      <c r="N1198"/>
      <c r="O1198"/>
      <c r="P1198"/>
      <c r="Q1198"/>
      <c r="R1198"/>
      <c r="S1198"/>
      <c r="T1198"/>
      <c r="U1198"/>
      <c r="V1198"/>
      <c r="W1198"/>
      <c r="X1198"/>
      <c r="Y1198"/>
      <c r="Z1198"/>
      <c r="AA1198"/>
      <c r="AB1198"/>
      <c r="AC1198"/>
      <c r="AD1198"/>
      <c r="AE1198"/>
      <c r="AF1198"/>
      <c r="AG1198"/>
      <c r="AH1198"/>
      <c r="AI1198"/>
    </row>
    <row r="1199" spans="1:35" s="3" customFormat="1" ht="15.75" customHeight="1" x14ac:dyDescent="0.25">
      <c r="A1199" s="18" t="s">
        <v>1324</v>
      </c>
      <c r="B1199" s="17" t="s">
        <v>162</v>
      </c>
      <c r="C1199" s="20">
        <f>C1200+C1203+C1204+C1205+C1206</f>
        <v>0</v>
      </c>
      <c r="D1199" s="20">
        <f t="shared" ref="D1199:E1199" si="213">D1200+D1203+D1204+D1205+D1206</f>
        <v>353.95400000000001</v>
      </c>
      <c r="E1199" s="20">
        <f t="shared" si="213"/>
        <v>1644.2249999999999</v>
      </c>
      <c r="F1199" s="20">
        <f>F1200+F1203+F1204+F1205+F1206</f>
        <v>666.05966666666666</v>
      </c>
      <c r="G1199" s="20">
        <v>0</v>
      </c>
      <c r="H1199" s="20">
        <v>0</v>
      </c>
      <c r="I1199" s="20">
        <f t="shared" ref="I1199" si="214">I1200+I1203+I1204+I1205+I1206</f>
        <v>13771395.518246826</v>
      </c>
      <c r="J1199"/>
      <c r="K1199"/>
      <c r="L1199"/>
      <c r="M1199"/>
      <c r="N1199"/>
      <c r="O1199"/>
      <c r="P1199"/>
      <c r="Q1199"/>
      <c r="R1199"/>
      <c r="S1199"/>
      <c r="T1199"/>
      <c r="U1199"/>
      <c r="V1199"/>
      <c r="W1199"/>
      <c r="X1199"/>
      <c r="Y1199"/>
      <c r="Z1199"/>
      <c r="AA1199"/>
      <c r="AB1199"/>
      <c r="AC1199"/>
      <c r="AD1199"/>
      <c r="AE1199"/>
      <c r="AF1199"/>
      <c r="AG1199"/>
      <c r="AH1199"/>
      <c r="AI1199"/>
    </row>
    <row r="1200" spans="1:35" s="3" customFormat="1" ht="15.75" customHeight="1" x14ac:dyDescent="0.25">
      <c r="A1200" s="18" t="s">
        <v>1325</v>
      </c>
      <c r="B1200" s="17" t="s">
        <v>19</v>
      </c>
      <c r="C1200" s="20">
        <f>C1201</f>
        <v>0</v>
      </c>
      <c r="D1200" s="20">
        <f t="shared" ref="D1200:F1201" si="215">D1201</f>
        <v>3.9540000000000002</v>
      </c>
      <c r="E1200" s="20">
        <f t="shared" si="215"/>
        <v>16.225000000000001</v>
      </c>
      <c r="F1200" s="20">
        <f t="shared" si="215"/>
        <v>6.7263333333333337</v>
      </c>
      <c r="G1200" s="20">
        <v>0</v>
      </c>
      <c r="H1200" s="20">
        <v>0</v>
      </c>
      <c r="I1200" s="20">
        <f>I1201</f>
        <v>11586408.092611549</v>
      </c>
      <c r="J1200"/>
      <c r="K1200"/>
      <c r="L1200"/>
      <c r="M1200"/>
      <c r="N1200"/>
      <c r="O1200"/>
      <c r="P1200"/>
      <c r="Q1200"/>
      <c r="R1200"/>
      <c r="S1200"/>
      <c r="T1200"/>
      <c r="U1200"/>
      <c r="V1200"/>
      <c r="W1200"/>
      <c r="X1200"/>
      <c r="Y1200"/>
      <c r="Z1200"/>
      <c r="AA1200"/>
      <c r="AB1200"/>
      <c r="AC1200"/>
      <c r="AD1200"/>
      <c r="AE1200"/>
      <c r="AF1200"/>
      <c r="AG1200"/>
      <c r="AH1200"/>
      <c r="AI1200"/>
    </row>
    <row r="1201" spans="1:35" s="3" customFormat="1" ht="15.75" customHeight="1" x14ac:dyDescent="0.25">
      <c r="A1201" s="18" t="s">
        <v>1326</v>
      </c>
      <c r="B1201" s="17" t="s">
        <v>1317</v>
      </c>
      <c r="C1201" s="20">
        <f>C1202</f>
        <v>0</v>
      </c>
      <c r="D1201" s="20">
        <f t="shared" si="215"/>
        <v>3.9540000000000002</v>
      </c>
      <c r="E1201" s="20">
        <f t="shared" si="215"/>
        <v>16.225000000000001</v>
      </c>
      <c r="F1201" s="20">
        <f t="shared" si="215"/>
        <v>6.7263333333333337</v>
      </c>
      <c r="G1201" s="20">
        <v>0</v>
      </c>
      <c r="H1201" s="20">
        <v>0</v>
      </c>
      <c r="I1201" s="20">
        <f>I1202</f>
        <v>11586408.092611549</v>
      </c>
      <c r="J1201"/>
      <c r="K1201"/>
      <c r="L1201"/>
      <c r="M1201"/>
      <c r="N1201"/>
      <c r="O1201"/>
      <c r="P1201"/>
      <c r="Q1201"/>
      <c r="R1201"/>
      <c r="S1201"/>
      <c r="T1201"/>
      <c r="U1201"/>
      <c r="V1201"/>
      <c r="W1201"/>
      <c r="X1201"/>
      <c r="Y1201"/>
      <c r="Z1201"/>
      <c r="AA1201"/>
      <c r="AB1201"/>
      <c r="AC1201"/>
      <c r="AD1201"/>
      <c r="AE1201"/>
      <c r="AF1201"/>
      <c r="AG1201"/>
      <c r="AH1201"/>
      <c r="AI1201"/>
    </row>
    <row r="1202" spans="1:35" s="3" customFormat="1" ht="15.75" customHeight="1" x14ac:dyDescent="0.25">
      <c r="A1202" s="18" t="s">
        <v>1327</v>
      </c>
      <c r="B1202" s="17" t="s">
        <v>1319</v>
      </c>
      <c r="C1202" s="20">
        <v>0</v>
      </c>
      <c r="D1202" s="20">
        <v>3.9540000000000002</v>
      </c>
      <c r="E1202" s="20">
        <v>16.225000000000001</v>
      </c>
      <c r="F1202" s="20">
        <f>(C1202+D1202+E1202)/3</f>
        <v>6.7263333333333337</v>
      </c>
      <c r="G1202" s="20">
        <v>1617378.57</v>
      </c>
      <c r="H1202" s="20">
        <v>1.0650224215246638</v>
      </c>
      <c r="I1202" s="20">
        <f t="shared" ref="I1202" si="216">F1202*G1202*H1202</f>
        <v>11586408.092611549</v>
      </c>
      <c r="J1202"/>
      <c r="K1202"/>
      <c r="L1202"/>
      <c r="M1202"/>
      <c r="N1202"/>
      <c r="O1202"/>
      <c r="P1202"/>
      <c r="Q1202"/>
      <c r="R1202"/>
      <c r="S1202"/>
      <c r="T1202"/>
      <c r="U1202"/>
      <c r="V1202"/>
      <c r="W1202"/>
      <c r="X1202"/>
      <c r="Y1202"/>
      <c r="Z1202"/>
      <c r="AA1202"/>
      <c r="AB1202"/>
      <c r="AC1202"/>
      <c r="AD1202"/>
      <c r="AE1202"/>
      <c r="AF1202"/>
      <c r="AG1202"/>
      <c r="AH1202"/>
      <c r="AI1202"/>
    </row>
    <row r="1203" spans="1:35" s="3" customFormat="1" ht="15.75" customHeight="1" x14ac:dyDescent="0.25">
      <c r="A1203" s="18" t="s">
        <v>1328</v>
      </c>
      <c r="B1203" s="17" t="s">
        <v>60</v>
      </c>
      <c r="C1203" s="20">
        <v>0</v>
      </c>
      <c r="D1203" s="20">
        <v>0</v>
      </c>
      <c r="E1203" s="20">
        <v>0</v>
      </c>
      <c r="F1203" s="20">
        <v>0</v>
      </c>
      <c r="G1203" s="20" t="s">
        <v>15</v>
      </c>
      <c r="H1203" s="20" t="s">
        <v>15</v>
      </c>
      <c r="I1203" s="20">
        <v>0</v>
      </c>
      <c r="J1203"/>
      <c r="K1203"/>
      <c r="L1203"/>
      <c r="M1203"/>
      <c r="N1203"/>
      <c r="O1203"/>
      <c r="P1203"/>
      <c r="Q1203"/>
      <c r="R1203"/>
      <c r="S1203"/>
      <c r="T1203"/>
      <c r="U1203"/>
      <c r="V1203"/>
      <c r="W1203"/>
      <c r="X1203"/>
      <c r="Y1203"/>
      <c r="Z1203"/>
      <c r="AA1203"/>
      <c r="AB1203"/>
      <c r="AC1203"/>
      <c r="AD1203"/>
      <c r="AE1203"/>
      <c r="AF1203"/>
      <c r="AG1203"/>
      <c r="AH1203"/>
      <c r="AI1203"/>
    </row>
    <row r="1204" spans="1:35" s="3" customFormat="1" ht="15.75" customHeight="1" x14ac:dyDescent="0.25">
      <c r="A1204" s="18" t="s">
        <v>1329</v>
      </c>
      <c r="B1204" s="17" t="s">
        <v>96</v>
      </c>
      <c r="C1204" s="20">
        <v>0</v>
      </c>
      <c r="D1204" s="20">
        <v>0</v>
      </c>
      <c r="E1204" s="20">
        <v>0</v>
      </c>
      <c r="F1204" s="20">
        <v>0</v>
      </c>
      <c r="G1204" s="20" t="s">
        <v>15</v>
      </c>
      <c r="H1204" s="20" t="s">
        <v>15</v>
      </c>
      <c r="I1204" s="20">
        <v>0</v>
      </c>
      <c r="J1204"/>
      <c r="K1204"/>
      <c r="L1204"/>
      <c r="M1204"/>
      <c r="N1204"/>
      <c r="O1204"/>
      <c r="P1204"/>
      <c r="Q1204"/>
      <c r="R1204"/>
      <c r="S1204"/>
      <c r="T1204"/>
      <c r="U1204"/>
      <c r="V1204"/>
      <c r="W1204"/>
      <c r="X1204"/>
      <c r="Y1204"/>
      <c r="Z1204"/>
      <c r="AA1204"/>
      <c r="AB1204"/>
      <c r="AC1204"/>
      <c r="AD1204"/>
      <c r="AE1204"/>
      <c r="AF1204"/>
      <c r="AG1204"/>
      <c r="AH1204"/>
      <c r="AI1204"/>
    </row>
    <row r="1205" spans="1:35" s="3" customFormat="1" ht="15.75" customHeight="1" x14ac:dyDescent="0.25">
      <c r="A1205" s="18" t="s">
        <v>1330</v>
      </c>
      <c r="B1205" s="17" t="s">
        <v>120</v>
      </c>
      <c r="C1205" s="20">
        <v>0</v>
      </c>
      <c r="D1205" s="20">
        <v>350</v>
      </c>
      <c r="E1205" s="20">
        <v>1628</v>
      </c>
      <c r="F1205" s="20">
        <f>(C1205+D1205+E1205)/3</f>
        <v>659.33333333333337</v>
      </c>
      <c r="G1205" s="20">
        <v>3111.61</v>
      </c>
      <c r="H1205" s="20">
        <v>1.0650224215246638</v>
      </c>
      <c r="I1205" s="20">
        <f>F1205*G1205*H1205</f>
        <v>2184987.4256352768</v>
      </c>
      <c r="J1205"/>
      <c r="K1205"/>
      <c r="L1205"/>
      <c r="M1205"/>
      <c r="N1205"/>
      <c r="O1205"/>
      <c r="P1205"/>
      <c r="Q1205"/>
      <c r="R1205"/>
      <c r="S1205"/>
      <c r="T1205"/>
      <c r="U1205"/>
      <c r="V1205"/>
      <c r="W1205"/>
      <c r="X1205"/>
      <c r="Y1205"/>
      <c r="Z1205"/>
      <c r="AA1205"/>
      <c r="AB1205"/>
      <c r="AC1205"/>
      <c r="AD1205"/>
      <c r="AE1205"/>
      <c r="AF1205"/>
      <c r="AG1205"/>
      <c r="AH1205"/>
      <c r="AI1205"/>
    </row>
    <row r="1206" spans="1:35" s="3" customFormat="1" ht="15.75" customHeight="1" x14ac:dyDescent="0.25">
      <c r="A1206" s="18" t="s">
        <v>1331</v>
      </c>
      <c r="B1206" s="17" t="s">
        <v>152</v>
      </c>
      <c r="C1206" s="20">
        <v>0</v>
      </c>
      <c r="D1206" s="20">
        <v>0</v>
      </c>
      <c r="E1206" s="20">
        <v>0</v>
      </c>
      <c r="F1206" s="20">
        <v>0</v>
      </c>
      <c r="G1206" s="20" t="s">
        <v>15</v>
      </c>
      <c r="H1206" s="20" t="s">
        <v>15</v>
      </c>
      <c r="I1206" s="20">
        <v>0</v>
      </c>
      <c r="J1206"/>
      <c r="K1206"/>
      <c r="L1206"/>
      <c r="M1206"/>
      <c r="N1206"/>
      <c r="O1206"/>
      <c r="P1206"/>
      <c r="Q1206"/>
      <c r="R1206"/>
      <c r="S1206"/>
      <c r="T1206"/>
      <c r="U1206"/>
      <c r="V1206"/>
      <c r="W1206"/>
      <c r="X1206"/>
      <c r="Y1206"/>
      <c r="Z1206"/>
      <c r="AA1206"/>
      <c r="AB1206"/>
      <c r="AC1206"/>
      <c r="AD1206"/>
      <c r="AE1206"/>
      <c r="AF1206"/>
      <c r="AG1206"/>
      <c r="AH1206"/>
      <c r="AI1206"/>
    </row>
    <row r="1207" spans="1:35" s="3" customFormat="1" ht="15.75" customHeight="1" x14ac:dyDescent="0.25">
      <c r="A1207" s="18" t="s">
        <v>1334</v>
      </c>
      <c r="B1207" s="17" t="s">
        <v>1335</v>
      </c>
      <c r="C1207" s="20" t="s">
        <v>15</v>
      </c>
      <c r="D1207" s="20" t="s">
        <v>15</v>
      </c>
      <c r="E1207" s="20" t="s">
        <v>15</v>
      </c>
      <c r="F1207" s="20" t="s">
        <v>15</v>
      </c>
      <c r="G1207" s="20" t="s">
        <v>15</v>
      </c>
      <c r="H1207" s="20" t="s">
        <v>15</v>
      </c>
      <c r="I1207" s="20" t="s">
        <v>15</v>
      </c>
      <c r="J1207"/>
      <c r="K1207"/>
      <c r="L1207"/>
      <c r="M1207"/>
      <c r="N1207"/>
      <c r="O1207"/>
      <c r="P1207"/>
      <c r="Q1207"/>
      <c r="R1207"/>
      <c r="S1207"/>
      <c r="T1207"/>
      <c r="U1207"/>
      <c r="V1207"/>
      <c r="W1207"/>
      <c r="X1207"/>
      <c r="Y1207"/>
      <c r="Z1207"/>
      <c r="AA1207"/>
      <c r="AB1207"/>
      <c r="AC1207"/>
      <c r="AD1207"/>
      <c r="AE1207"/>
      <c r="AF1207"/>
      <c r="AG1207"/>
      <c r="AH1207"/>
      <c r="AI1207"/>
    </row>
    <row r="1208" spans="1:35" s="3" customFormat="1" ht="15.75" customHeight="1" x14ac:dyDescent="0.25">
      <c r="A1208" s="18" t="s">
        <v>1336</v>
      </c>
      <c r="B1208" s="17" t="s">
        <v>17</v>
      </c>
      <c r="C1208" s="20">
        <f t="shared" ref="C1208:E1208" si="217">C1209+C1221</f>
        <v>1489.2909999999999</v>
      </c>
      <c r="D1208" s="20">
        <f t="shared" si="217"/>
        <v>1023.86</v>
      </c>
      <c r="E1208" s="20">
        <f t="shared" si="217"/>
        <v>325.03399999999999</v>
      </c>
      <c r="F1208" s="20">
        <f>F1209+F1221</f>
        <v>946.06166666666661</v>
      </c>
      <c r="G1208" s="20" t="s">
        <v>1337</v>
      </c>
      <c r="H1208" s="20" t="s">
        <v>1337</v>
      </c>
      <c r="I1208" s="20" t="s">
        <v>1337</v>
      </c>
      <c r="J1208"/>
      <c r="K1208"/>
      <c r="L1208"/>
      <c r="M1208"/>
      <c r="N1208"/>
      <c r="O1208"/>
      <c r="P1208"/>
      <c r="Q1208"/>
      <c r="R1208"/>
      <c r="S1208"/>
      <c r="T1208"/>
      <c r="U1208"/>
      <c r="V1208"/>
      <c r="W1208"/>
      <c r="X1208"/>
      <c r="Y1208"/>
      <c r="Z1208"/>
      <c r="AA1208"/>
      <c r="AB1208"/>
      <c r="AC1208"/>
      <c r="AD1208"/>
      <c r="AE1208"/>
      <c r="AF1208"/>
      <c r="AG1208"/>
      <c r="AH1208"/>
      <c r="AI1208"/>
    </row>
    <row r="1209" spans="1:35" s="3" customFormat="1" ht="15.75" customHeight="1" x14ac:dyDescent="0.25">
      <c r="A1209" s="18" t="s">
        <v>1338</v>
      </c>
      <c r="B1209" s="17" t="s">
        <v>47</v>
      </c>
      <c r="C1209" s="20">
        <f>C1210+C1213+C1216+C1217+C1220</f>
        <v>1489.2909999999999</v>
      </c>
      <c r="D1209" s="20">
        <f>D1210+D1213+D1216+D1217+D1220</f>
        <v>922.26400000000001</v>
      </c>
      <c r="E1209" s="20">
        <f>E1210+E1213+E1216+E1217+E1220</f>
        <v>324.86399999999998</v>
      </c>
      <c r="F1209" s="20">
        <f>F1210+F1213+F1216+F1217+F1220</f>
        <v>912.13966666666659</v>
      </c>
      <c r="G1209" s="20" t="s">
        <v>1337</v>
      </c>
      <c r="H1209" s="20" t="s">
        <v>1337</v>
      </c>
      <c r="I1209" s="20" t="s">
        <v>1337</v>
      </c>
      <c r="J1209"/>
      <c r="K1209"/>
      <c r="L1209"/>
      <c r="M1209"/>
      <c r="N1209"/>
      <c r="O1209"/>
      <c r="P1209"/>
      <c r="Q1209"/>
      <c r="R1209"/>
      <c r="S1209"/>
      <c r="T1209"/>
      <c r="U1209"/>
      <c r="V1209"/>
      <c r="W1209"/>
      <c r="X1209"/>
      <c r="Y1209"/>
      <c r="Z1209"/>
      <c r="AA1209"/>
      <c r="AB1209"/>
      <c r="AC1209"/>
      <c r="AD1209"/>
      <c r="AE1209"/>
      <c r="AF1209"/>
      <c r="AG1209"/>
      <c r="AH1209"/>
      <c r="AI1209"/>
    </row>
    <row r="1210" spans="1:35" s="3" customFormat="1" ht="15.75" customHeight="1" x14ac:dyDescent="0.25">
      <c r="A1210" s="18" t="s">
        <v>1339</v>
      </c>
      <c r="B1210" s="17" t="s">
        <v>19</v>
      </c>
      <c r="C1210" s="20">
        <f>C1211+C1212</f>
        <v>27.290999999999997</v>
      </c>
      <c r="D1210" s="20">
        <f t="shared" ref="D1210:E1210" si="218">D1211+D1212</f>
        <v>15.264000000000003</v>
      </c>
      <c r="E1210" s="20">
        <f t="shared" si="218"/>
        <v>9.8640000000000008</v>
      </c>
      <c r="F1210" s="20">
        <f>(C1210+D1210+E1210)/3</f>
        <v>17.472999999999999</v>
      </c>
      <c r="G1210" s="20" t="s">
        <v>15</v>
      </c>
      <c r="H1210" s="20" t="s">
        <v>15</v>
      </c>
      <c r="I1210" s="20" t="s">
        <v>1337</v>
      </c>
      <c r="J1210"/>
      <c r="K1210"/>
      <c r="L1210"/>
      <c r="M1210"/>
      <c r="N1210"/>
      <c r="O1210"/>
      <c r="P1210"/>
      <c r="Q1210"/>
      <c r="R1210"/>
      <c r="S1210"/>
      <c r="T1210"/>
      <c r="U1210"/>
      <c r="V1210"/>
      <c r="W1210"/>
      <c r="X1210"/>
      <c r="Y1210"/>
      <c r="Z1210"/>
      <c r="AA1210"/>
      <c r="AB1210"/>
      <c r="AC1210"/>
      <c r="AD1210"/>
      <c r="AE1210"/>
      <c r="AF1210"/>
      <c r="AG1210"/>
      <c r="AH1210"/>
      <c r="AI1210"/>
    </row>
    <row r="1211" spans="1:35" s="3" customFormat="1" ht="15.75" customHeight="1" x14ac:dyDescent="0.25">
      <c r="A1211" s="18" t="s">
        <v>1340</v>
      </c>
      <c r="B1211" s="17" t="s">
        <v>1341</v>
      </c>
      <c r="C1211" s="20">
        <v>18.820999999999998</v>
      </c>
      <c r="D1211" s="20">
        <v>10.746000000000002</v>
      </c>
      <c r="E1211" s="20">
        <v>7.3879999999999999</v>
      </c>
      <c r="F1211" s="20">
        <f>(C1211+D1211+E1211)/3</f>
        <v>12.318333333333333</v>
      </c>
      <c r="G1211" s="20">
        <v>0</v>
      </c>
      <c r="H1211" s="20" t="s">
        <v>15</v>
      </c>
      <c r="I1211" s="20" t="s">
        <v>1337</v>
      </c>
      <c r="J1211"/>
      <c r="K1211"/>
      <c r="L1211"/>
      <c r="M1211"/>
      <c r="N1211"/>
      <c r="O1211"/>
      <c r="P1211"/>
      <c r="Q1211"/>
      <c r="R1211"/>
      <c r="S1211"/>
      <c r="T1211"/>
      <c r="U1211"/>
      <c r="V1211"/>
      <c r="W1211"/>
      <c r="X1211"/>
      <c r="Y1211"/>
      <c r="Z1211"/>
      <c r="AA1211"/>
      <c r="AB1211"/>
      <c r="AC1211"/>
      <c r="AD1211"/>
      <c r="AE1211"/>
      <c r="AF1211"/>
      <c r="AG1211"/>
      <c r="AH1211"/>
      <c r="AI1211"/>
    </row>
    <row r="1212" spans="1:35" s="3" customFormat="1" ht="15.75" customHeight="1" x14ac:dyDescent="0.25">
      <c r="A1212" s="18" t="s">
        <v>1342</v>
      </c>
      <c r="B1212" s="17" t="s">
        <v>1343</v>
      </c>
      <c r="C1212" s="20">
        <v>8.4699999999999989</v>
      </c>
      <c r="D1212" s="20">
        <v>4.5180000000000007</v>
      </c>
      <c r="E1212" s="20">
        <v>2.476</v>
      </c>
      <c r="F1212" s="20">
        <f>(C1212+D1212+E1212)/3</f>
        <v>5.1546666666666665</v>
      </c>
      <c r="G1212" s="20">
        <v>0</v>
      </c>
      <c r="H1212" s="20" t="s">
        <v>15</v>
      </c>
      <c r="I1212" s="20" t="s">
        <v>1337</v>
      </c>
      <c r="J1212"/>
      <c r="K1212"/>
      <c r="L1212"/>
      <c r="M1212"/>
      <c r="N1212"/>
      <c r="O1212"/>
      <c r="P1212"/>
      <c r="Q1212"/>
      <c r="R1212"/>
      <c r="S1212"/>
      <c r="T1212"/>
      <c r="U1212"/>
      <c r="V1212"/>
      <c r="W1212"/>
      <c r="X1212"/>
      <c r="Y1212"/>
      <c r="Z1212"/>
      <c r="AA1212"/>
      <c r="AB1212"/>
      <c r="AC1212"/>
      <c r="AD1212"/>
      <c r="AE1212"/>
      <c r="AF1212"/>
      <c r="AG1212"/>
      <c r="AH1212"/>
      <c r="AI1212"/>
    </row>
    <row r="1213" spans="1:35" s="3" customFormat="1" ht="15.75" customHeight="1" x14ac:dyDescent="0.25">
      <c r="A1213" s="18" t="s">
        <v>1344</v>
      </c>
      <c r="B1213" s="17" t="s">
        <v>60</v>
      </c>
      <c r="C1213" s="20">
        <f t="shared" ref="C1213:F1213" si="219">C1214+C1215</f>
        <v>0</v>
      </c>
      <c r="D1213" s="20">
        <f t="shared" si="219"/>
        <v>0</v>
      </c>
      <c r="E1213" s="20">
        <f t="shared" si="219"/>
        <v>0</v>
      </c>
      <c r="F1213" s="20">
        <f t="shared" si="219"/>
        <v>0</v>
      </c>
      <c r="G1213" s="20" t="s">
        <v>15</v>
      </c>
      <c r="H1213" s="20" t="s">
        <v>15</v>
      </c>
      <c r="I1213" s="20">
        <f>I1214+I1215</f>
        <v>0</v>
      </c>
      <c r="J1213"/>
      <c r="K1213"/>
      <c r="L1213"/>
      <c r="M1213"/>
      <c r="N1213"/>
      <c r="O1213"/>
      <c r="P1213"/>
      <c r="Q1213"/>
      <c r="R1213"/>
      <c r="S1213"/>
      <c r="T1213"/>
      <c r="U1213"/>
      <c r="V1213"/>
      <c r="W1213"/>
      <c r="X1213"/>
      <c r="Y1213"/>
      <c r="Z1213"/>
      <c r="AA1213"/>
      <c r="AB1213"/>
      <c r="AC1213"/>
      <c r="AD1213"/>
      <c r="AE1213"/>
      <c r="AF1213"/>
      <c r="AG1213"/>
      <c r="AH1213"/>
      <c r="AI1213"/>
    </row>
    <row r="1214" spans="1:35" s="3" customFormat="1" ht="15.75" customHeight="1" x14ac:dyDescent="0.25">
      <c r="A1214" s="18" t="s">
        <v>1345</v>
      </c>
      <c r="B1214" s="17" t="s">
        <v>1346</v>
      </c>
      <c r="C1214" s="20">
        <v>0</v>
      </c>
      <c r="D1214" s="20">
        <v>0</v>
      </c>
      <c r="E1214" s="20">
        <v>0</v>
      </c>
      <c r="F1214" s="20">
        <v>0</v>
      </c>
      <c r="G1214" s="20">
        <v>0</v>
      </c>
      <c r="H1214" s="20" t="s">
        <v>15</v>
      </c>
      <c r="I1214" s="20">
        <v>0</v>
      </c>
      <c r="J1214"/>
      <c r="K1214"/>
      <c r="L1214"/>
      <c r="M1214"/>
      <c r="N1214"/>
      <c r="O1214"/>
      <c r="P1214"/>
      <c r="Q1214"/>
      <c r="R1214"/>
      <c r="S1214"/>
      <c r="T1214"/>
      <c r="U1214"/>
      <c r="V1214"/>
      <c r="W1214"/>
      <c r="X1214"/>
      <c r="Y1214"/>
      <c r="Z1214"/>
      <c r="AA1214"/>
      <c r="AB1214"/>
      <c r="AC1214"/>
      <c r="AD1214"/>
      <c r="AE1214"/>
      <c r="AF1214"/>
      <c r="AG1214"/>
      <c r="AH1214"/>
      <c r="AI1214"/>
    </row>
    <row r="1215" spans="1:35" s="3" customFormat="1" ht="15.75" customHeight="1" x14ac:dyDescent="0.25">
      <c r="A1215" s="18" t="s">
        <v>1347</v>
      </c>
      <c r="B1215" s="17" t="s">
        <v>1348</v>
      </c>
      <c r="C1215" s="20">
        <v>0</v>
      </c>
      <c r="D1215" s="20">
        <v>0</v>
      </c>
      <c r="E1215" s="20">
        <v>0</v>
      </c>
      <c r="F1215" s="20">
        <v>0</v>
      </c>
      <c r="G1215" s="20">
        <v>0</v>
      </c>
      <c r="H1215" s="20" t="s">
        <v>15</v>
      </c>
      <c r="I1215" s="20">
        <v>0</v>
      </c>
      <c r="J1215"/>
      <c r="K1215"/>
      <c r="L1215"/>
      <c r="M1215"/>
      <c r="N1215"/>
      <c r="O1215"/>
      <c r="P1215"/>
      <c r="Q1215"/>
      <c r="R1215"/>
      <c r="S1215"/>
      <c r="T1215"/>
      <c r="U1215"/>
      <c r="V1215"/>
      <c r="W1215"/>
      <c r="X1215"/>
      <c r="Y1215"/>
      <c r="Z1215"/>
      <c r="AA1215"/>
      <c r="AB1215"/>
      <c r="AC1215"/>
      <c r="AD1215"/>
      <c r="AE1215"/>
      <c r="AF1215"/>
      <c r="AG1215"/>
      <c r="AH1215"/>
      <c r="AI1215"/>
    </row>
    <row r="1216" spans="1:35" s="3" customFormat="1" ht="15.75" customHeight="1" x14ac:dyDescent="0.25">
      <c r="A1216" s="18" t="s">
        <v>1349</v>
      </c>
      <c r="B1216" s="17" t="s">
        <v>96</v>
      </c>
      <c r="C1216" s="20">
        <v>0</v>
      </c>
      <c r="D1216" s="20">
        <v>0</v>
      </c>
      <c r="E1216" s="20">
        <v>0</v>
      </c>
      <c r="F1216" s="20">
        <v>0</v>
      </c>
      <c r="G1216" s="20" t="s">
        <v>15</v>
      </c>
      <c r="H1216" s="20" t="s">
        <v>15</v>
      </c>
      <c r="I1216" s="20">
        <v>0</v>
      </c>
      <c r="J1216"/>
      <c r="K1216"/>
      <c r="L1216"/>
      <c r="M1216"/>
      <c r="N1216"/>
      <c r="O1216"/>
      <c r="P1216"/>
      <c r="Q1216"/>
      <c r="R1216"/>
      <c r="S1216"/>
      <c r="T1216"/>
      <c r="U1216"/>
      <c r="V1216"/>
      <c r="W1216"/>
      <c r="X1216"/>
      <c r="Y1216"/>
      <c r="Z1216"/>
      <c r="AA1216"/>
      <c r="AB1216"/>
      <c r="AC1216"/>
      <c r="AD1216"/>
      <c r="AE1216"/>
      <c r="AF1216"/>
      <c r="AG1216"/>
      <c r="AH1216"/>
      <c r="AI1216"/>
    </row>
    <row r="1217" spans="1:35" s="3" customFormat="1" ht="15.75" customHeight="1" x14ac:dyDescent="0.25">
      <c r="A1217" s="18" t="s">
        <v>1350</v>
      </c>
      <c r="B1217" s="17" t="s">
        <v>1351</v>
      </c>
      <c r="C1217" s="20">
        <f>C1218+C1219</f>
        <v>1462</v>
      </c>
      <c r="D1217" s="20">
        <f>D1218+D1219</f>
        <v>907</v>
      </c>
      <c r="E1217" s="20">
        <f>E1218+E1219</f>
        <v>315</v>
      </c>
      <c r="F1217" s="20">
        <f>F1218+F1219</f>
        <v>894.66666666666663</v>
      </c>
      <c r="G1217" s="20" t="s">
        <v>15</v>
      </c>
      <c r="H1217" s="20" t="s">
        <v>15</v>
      </c>
      <c r="I1217" s="20" t="s">
        <v>1337</v>
      </c>
      <c r="J1217"/>
      <c r="K1217"/>
      <c r="L1217"/>
      <c r="M1217"/>
      <c r="N1217"/>
      <c r="O1217"/>
      <c r="P1217"/>
      <c r="Q1217"/>
      <c r="R1217"/>
      <c r="S1217"/>
      <c r="T1217"/>
      <c r="U1217"/>
      <c r="V1217"/>
      <c r="W1217"/>
      <c r="X1217"/>
      <c r="Y1217"/>
      <c r="Z1217"/>
      <c r="AA1217"/>
      <c r="AB1217"/>
      <c r="AC1217"/>
      <c r="AD1217"/>
      <c r="AE1217"/>
      <c r="AF1217"/>
      <c r="AG1217"/>
      <c r="AH1217"/>
      <c r="AI1217"/>
    </row>
    <row r="1218" spans="1:35" s="3" customFormat="1" ht="15.75" customHeight="1" x14ac:dyDescent="0.25">
      <c r="A1218" s="18" t="s">
        <v>1352</v>
      </c>
      <c r="B1218" s="17" t="s">
        <v>1353</v>
      </c>
      <c r="C1218" s="20">
        <v>1462</v>
      </c>
      <c r="D1218" s="20">
        <v>907</v>
      </c>
      <c r="E1218" s="20">
        <v>315</v>
      </c>
      <c r="F1218" s="20">
        <f>(C1218+D1218+E1218)/3</f>
        <v>894.66666666666663</v>
      </c>
      <c r="G1218" s="20">
        <v>0</v>
      </c>
      <c r="H1218" s="20" t="s">
        <v>15</v>
      </c>
      <c r="I1218" s="20" t="s">
        <v>1337</v>
      </c>
      <c r="J1218"/>
      <c r="K1218"/>
      <c r="L1218"/>
      <c r="M1218"/>
      <c r="N1218"/>
      <c r="O1218"/>
      <c r="P1218"/>
      <c r="Q1218"/>
      <c r="R1218"/>
      <c r="S1218"/>
      <c r="T1218"/>
      <c r="U1218"/>
      <c r="V1218"/>
      <c r="W1218"/>
      <c r="X1218"/>
      <c r="Y1218"/>
      <c r="Z1218"/>
      <c r="AA1218"/>
      <c r="AB1218"/>
      <c r="AC1218"/>
      <c r="AD1218"/>
      <c r="AE1218"/>
      <c r="AF1218"/>
      <c r="AG1218"/>
      <c r="AH1218"/>
      <c r="AI1218"/>
    </row>
    <row r="1219" spans="1:35" s="3" customFormat="1" ht="15.75" customHeight="1" x14ac:dyDescent="0.25">
      <c r="A1219" s="18" t="s">
        <v>1354</v>
      </c>
      <c r="B1219" s="17" t="s">
        <v>1355</v>
      </c>
      <c r="C1219" s="20">
        <v>0</v>
      </c>
      <c r="D1219" s="20">
        <v>0</v>
      </c>
      <c r="E1219" s="20">
        <v>0</v>
      </c>
      <c r="F1219" s="20">
        <v>0</v>
      </c>
      <c r="G1219" s="20">
        <v>0</v>
      </c>
      <c r="H1219" s="20" t="s">
        <v>15</v>
      </c>
      <c r="I1219" s="20">
        <v>0</v>
      </c>
      <c r="J1219"/>
      <c r="K1219"/>
      <c r="L1219"/>
      <c r="M1219"/>
      <c r="N1219"/>
      <c r="O1219"/>
      <c r="P1219"/>
      <c r="Q1219"/>
      <c r="R1219"/>
      <c r="S1219"/>
      <c r="T1219"/>
      <c r="U1219"/>
      <c r="V1219"/>
      <c r="W1219"/>
      <c r="X1219"/>
      <c r="Y1219"/>
      <c r="Z1219"/>
      <c r="AA1219"/>
      <c r="AB1219"/>
      <c r="AC1219"/>
      <c r="AD1219"/>
      <c r="AE1219"/>
      <c r="AF1219"/>
      <c r="AG1219"/>
      <c r="AH1219"/>
      <c r="AI1219"/>
    </row>
    <row r="1220" spans="1:35" s="3" customFormat="1" ht="15.75" customHeight="1" x14ac:dyDescent="0.25">
      <c r="A1220" s="18" t="s">
        <v>1356</v>
      </c>
      <c r="B1220" s="17" t="s">
        <v>152</v>
      </c>
      <c r="C1220" s="20">
        <v>0</v>
      </c>
      <c r="D1220" s="20">
        <v>0</v>
      </c>
      <c r="E1220" s="20">
        <v>0</v>
      </c>
      <c r="F1220" s="20">
        <v>0</v>
      </c>
      <c r="G1220" s="20">
        <v>0</v>
      </c>
      <c r="H1220" s="20">
        <v>0</v>
      </c>
      <c r="I1220" s="20">
        <v>0</v>
      </c>
      <c r="J1220"/>
      <c r="K1220"/>
      <c r="L1220"/>
      <c r="M1220"/>
      <c r="N1220"/>
      <c r="O1220"/>
      <c r="P1220"/>
      <c r="Q1220"/>
      <c r="R1220"/>
      <c r="S1220"/>
      <c r="T1220"/>
      <c r="U1220"/>
      <c r="V1220"/>
      <c r="W1220"/>
      <c r="X1220"/>
      <c r="Y1220"/>
      <c r="Z1220"/>
      <c r="AA1220"/>
      <c r="AB1220"/>
      <c r="AC1220"/>
      <c r="AD1220"/>
      <c r="AE1220"/>
      <c r="AF1220"/>
      <c r="AG1220"/>
      <c r="AH1220"/>
      <c r="AI1220"/>
    </row>
    <row r="1221" spans="1:35" s="3" customFormat="1" ht="15.75" customHeight="1" x14ac:dyDescent="0.25">
      <c r="A1221" s="18" t="s">
        <v>1357</v>
      </c>
      <c r="B1221" s="17" t="s">
        <v>21</v>
      </c>
      <c r="C1221" s="20">
        <f>C1222+C1225+C1228+C1229+C1232</f>
        <v>0</v>
      </c>
      <c r="D1221" s="20">
        <f>D1222+D1225+D1228+D1229+D1232</f>
        <v>101.596</v>
      </c>
      <c r="E1221" s="20">
        <f>E1222+E1225+E1228+E1229+E1232</f>
        <v>0.17</v>
      </c>
      <c r="F1221" s="20">
        <f>F1222+F1225+F1228+F1229+F1232</f>
        <v>33.922000000000004</v>
      </c>
      <c r="G1221" s="20" t="s">
        <v>1337</v>
      </c>
      <c r="H1221" s="20" t="s">
        <v>1337</v>
      </c>
      <c r="I1221" s="20" t="s">
        <v>1337</v>
      </c>
      <c r="J1221"/>
      <c r="K1221"/>
      <c r="L1221"/>
      <c r="M1221"/>
      <c r="N1221"/>
      <c r="O1221"/>
      <c r="P1221"/>
      <c r="Q1221"/>
      <c r="R1221"/>
      <c r="S1221"/>
      <c r="T1221"/>
      <c r="U1221"/>
      <c r="V1221"/>
      <c r="W1221"/>
      <c r="X1221"/>
      <c r="Y1221"/>
      <c r="Z1221"/>
      <c r="AA1221"/>
      <c r="AB1221"/>
      <c r="AC1221"/>
      <c r="AD1221"/>
      <c r="AE1221"/>
      <c r="AF1221"/>
      <c r="AG1221"/>
      <c r="AH1221"/>
      <c r="AI1221"/>
    </row>
    <row r="1222" spans="1:35" s="3" customFormat="1" ht="15.75" customHeight="1" x14ac:dyDescent="0.25">
      <c r="A1222" s="18" t="s">
        <v>1358</v>
      </c>
      <c r="B1222" s="17" t="s">
        <v>19</v>
      </c>
      <c r="C1222" s="20">
        <f t="shared" ref="C1222:E1222" si="220">C1223+C1224</f>
        <v>0</v>
      </c>
      <c r="D1222" s="20">
        <f t="shared" si="220"/>
        <v>1.5960000000000001</v>
      </c>
      <c r="E1222" s="20">
        <f t="shared" si="220"/>
        <v>0.17</v>
      </c>
      <c r="F1222" s="20">
        <f>(C1222+D1222+E1222)/3</f>
        <v>0.58866666666666667</v>
      </c>
      <c r="G1222" s="20" t="s">
        <v>15</v>
      </c>
      <c r="H1222" s="20" t="s">
        <v>15</v>
      </c>
      <c r="I1222" s="20" t="s">
        <v>1337</v>
      </c>
      <c r="J1222"/>
      <c r="K1222"/>
      <c r="L1222"/>
      <c r="M1222"/>
      <c r="N1222"/>
      <c r="O1222"/>
      <c r="P1222"/>
      <c r="Q1222"/>
      <c r="R1222"/>
      <c r="S1222"/>
      <c r="T1222"/>
      <c r="U1222"/>
      <c r="V1222"/>
      <c r="W1222"/>
      <c r="X1222"/>
      <c r="Y1222"/>
      <c r="Z1222"/>
      <c r="AA1222"/>
      <c r="AB1222"/>
      <c r="AC1222"/>
      <c r="AD1222"/>
      <c r="AE1222"/>
      <c r="AF1222"/>
      <c r="AG1222"/>
      <c r="AH1222"/>
      <c r="AI1222"/>
    </row>
    <row r="1223" spans="1:35" s="3" customFormat="1" ht="15.75" customHeight="1" x14ac:dyDescent="0.25">
      <c r="A1223" s="18" t="s">
        <v>1359</v>
      </c>
      <c r="B1223" s="17" t="s">
        <v>1341</v>
      </c>
      <c r="C1223" s="20">
        <v>0</v>
      </c>
      <c r="D1223" s="20">
        <v>1.5960000000000001</v>
      </c>
      <c r="E1223" s="20">
        <v>0.17</v>
      </c>
      <c r="F1223" s="20">
        <f>(C1223+D1223+E1223)/3</f>
        <v>0.58866666666666667</v>
      </c>
      <c r="G1223" s="20">
        <v>0</v>
      </c>
      <c r="H1223" s="20" t="s">
        <v>15</v>
      </c>
      <c r="I1223" s="20" t="s">
        <v>1337</v>
      </c>
      <c r="J1223"/>
      <c r="K1223"/>
      <c r="L1223"/>
      <c r="M1223"/>
      <c r="N1223"/>
      <c r="O1223"/>
      <c r="P1223"/>
      <c r="Q1223"/>
      <c r="R1223"/>
      <c r="S1223"/>
      <c r="T1223"/>
      <c r="U1223"/>
      <c r="V1223"/>
      <c r="W1223"/>
      <c r="X1223"/>
      <c r="Y1223"/>
      <c r="Z1223"/>
      <c r="AA1223"/>
      <c r="AB1223"/>
      <c r="AC1223"/>
      <c r="AD1223"/>
      <c r="AE1223"/>
      <c r="AF1223"/>
      <c r="AG1223"/>
      <c r="AH1223"/>
      <c r="AI1223"/>
    </row>
    <row r="1224" spans="1:35" s="3" customFormat="1" ht="15.75" customHeight="1" x14ac:dyDescent="0.25">
      <c r="A1224" s="18" t="s">
        <v>1360</v>
      </c>
      <c r="B1224" s="17" t="s">
        <v>1343</v>
      </c>
      <c r="C1224" s="20">
        <v>0</v>
      </c>
      <c r="D1224" s="20">
        <v>0</v>
      </c>
      <c r="E1224" s="20">
        <v>0</v>
      </c>
      <c r="F1224" s="20">
        <f>(C1224+D1224+E1224)/3</f>
        <v>0</v>
      </c>
      <c r="G1224" s="20">
        <v>0</v>
      </c>
      <c r="H1224" s="20" t="s">
        <v>15</v>
      </c>
      <c r="I1224" s="20" t="s">
        <v>1337</v>
      </c>
      <c r="J1224"/>
      <c r="K1224"/>
      <c r="L1224"/>
      <c r="M1224"/>
      <c r="N1224"/>
      <c r="O1224"/>
      <c r="P1224"/>
      <c r="Q1224"/>
      <c r="R1224"/>
      <c r="S1224"/>
      <c r="T1224"/>
      <c r="U1224"/>
      <c r="V1224"/>
      <c r="W1224"/>
      <c r="X1224"/>
      <c r="Y1224"/>
      <c r="Z1224"/>
      <c r="AA1224"/>
      <c r="AB1224"/>
      <c r="AC1224"/>
      <c r="AD1224"/>
      <c r="AE1224"/>
      <c r="AF1224"/>
      <c r="AG1224"/>
      <c r="AH1224"/>
      <c r="AI1224"/>
    </row>
    <row r="1225" spans="1:35" s="3" customFormat="1" ht="15.75" customHeight="1" x14ac:dyDescent="0.25">
      <c r="A1225" s="18" t="s">
        <v>1361</v>
      </c>
      <c r="B1225" s="17" t="s">
        <v>60</v>
      </c>
      <c r="C1225" s="20">
        <f t="shared" ref="C1225:F1225" si="221">C1226+C1227</f>
        <v>0</v>
      </c>
      <c r="D1225" s="20">
        <f t="shared" si="221"/>
        <v>0</v>
      </c>
      <c r="E1225" s="20">
        <f t="shared" si="221"/>
        <v>0</v>
      </c>
      <c r="F1225" s="20">
        <f t="shared" si="221"/>
        <v>0</v>
      </c>
      <c r="G1225" s="20" t="s">
        <v>15</v>
      </c>
      <c r="H1225" s="20" t="s">
        <v>15</v>
      </c>
      <c r="I1225" s="20">
        <f>I1226+I1227</f>
        <v>0</v>
      </c>
      <c r="J1225"/>
      <c r="K1225"/>
      <c r="L1225"/>
      <c r="M1225"/>
      <c r="N1225"/>
      <c r="O1225"/>
      <c r="P1225"/>
      <c r="Q1225"/>
      <c r="R1225"/>
      <c r="S1225"/>
      <c r="T1225"/>
      <c r="U1225"/>
      <c r="V1225"/>
      <c r="W1225"/>
      <c r="X1225"/>
      <c r="Y1225"/>
      <c r="Z1225"/>
      <c r="AA1225"/>
      <c r="AB1225"/>
      <c r="AC1225"/>
      <c r="AD1225"/>
      <c r="AE1225"/>
      <c r="AF1225"/>
      <c r="AG1225"/>
      <c r="AH1225"/>
      <c r="AI1225"/>
    </row>
    <row r="1226" spans="1:35" s="3" customFormat="1" ht="15.75" customHeight="1" x14ac:dyDescent="0.25">
      <c r="A1226" s="18" t="s">
        <v>1362</v>
      </c>
      <c r="B1226" s="17" t="s">
        <v>1346</v>
      </c>
      <c r="C1226" s="20">
        <v>0</v>
      </c>
      <c r="D1226" s="20">
        <v>0</v>
      </c>
      <c r="E1226" s="20">
        <v>0</v>
      </c>
      <c r="F1226" s="20">
        <v>0</v>
      </c>
      <c r="G1226" s="20">
        <v>0</v>
      </c>
      <c r="H1226" s="20" t="s">
        <v>15</v>
      </c>
      <c r="I1226" s="20">
        <v>0</v>
      </c>
      <c r="J1226"/>
      <c r="K1226"/>
      <c r="L1226"/>
      <c r="M1226"/>
      <c r="N1226"/>
      <c r="O1226"/>
      <c r="P1226"/>
      <c r="Q1226"/>
      <c r="R1226"/>
      <c r="S1226"/>
      <c r="T1226"/>
      <c r="U1226"/>
      <c r="V1226"/>
      <c r="W1226"/>
      <c r="X1226"/>
      <c r="Y1226"/>
      <c r="Z1226"/>
      <c r="AA1226"/>
      <c r="AB1226"/>
      <c r="AC1226"/>
      <c r="AD1226"/>
      <c r="AE1226"/>
      <c r="AF1226"/>
      <c r="AG1226"/>
      <c r="AH1226"/>
      <c r="AI1226"/>
    </row>
    <row r="1227" spans="1:35" s="3" customFormat="1" ht="15.75" customHeight="1" x14ac:dyDescent="0.25">
      <c r="A1227" s="18" t="s">
        <v>1363</v>
      </c>
      <c r="B1227" s="17" t="s">
        <v>1348</v>
      </c>
      <c r="C1227" s="20">
        <v>0</v>
      </c>
      <c r="D1227" s="20">
        <v>0</v>
      </c>
      <c r="E1227" s="20">
        <v>0</v>
      </c>
      <c r="F1227" s="20">
        <v>0</v>
      </c>
      <c r="G1227" s="20">
        <v>0</v>
      </c>
      <c r="H1227" s="20" t="s">
        <v>15</v>
      </c>
      <c r="I1227" s="20">
        <v>0</v>
      </c>
      <c r="J1227"/>
      <c r="K1227"/>
      <c r="L1227"/>
      <c r="M1227"/>
      <c r="N1227"/>
      <c r="O1227"/>
      <c r="P1227"/>
      <c r="Q1227"/>
      <c r="R1227"/>
      <c r="S1227"/>
      <c r="T1227"/>
      <c r="U1227"/>
      <c r="V1227"/>
      <c r="W1227"/>
      <c r="X1227"/>
      <c r="Y1227"/>
      <c r="Z1227"/>
      <c r="AA1227"/>
      <c r="AB1227"/>
      <c r="AC1227"/>
      <c r="AD1227"/>
      <c r="AE1227"/>
      <c r="AF1227"/>
      <c r="AG1227"/>
      <c r="AH1227"/>
      <c r="AI1227"/>
    </row>
    <row r="1228" spans="1:35" s="3" customFormat="1" ht="15.75" customHeight="1" x14ac:dyDescent="0.25">
      <c r="A1228" s="18" t="s">
        <v>1364</v>
      </c>
      <c r="B1228" s="17" t="s">
        <v>96</v>
      </c>
      <c r="C1228" s="20">
        <v>0</v>
      </c>
      <c r="D1228" s="20">
        <v>0</v>
      </c>
      <c r="E1228" s="20">
        <v>0</v>
      </c>
      <c r="F1228" s="20">
        <v>0</v>
      </c>
      <c r="G1228" s="20" t="s">
        <v>15</v>
      </c>
      <c r="H1228" s="20" t="s">
        <v>15</v>
      </c>
      <c r="I1228" s="20">
        <v>0</v>
      </c>
      <c r="J1228"/>
      <c r="K1228"/>
      <c r="L1228"/>
      <c r="M1228"/>
      <c r="N1228"/>
      <c r="O1228"/>
      <c r="P1228"/>
      <c r="Q1228"/>
      <c r="R1228"/>
      <c r="S1228"/>
      <c r="T1228"/>
      <c r="U1228"/>
      <c r="V1228"/>
      <c r="W1228"/>
      <c r="X1228"/>
      <c r="Y1228"/>
      <c r="Z1228"/>
      <c r="AA1228"/>
      <c r="AB1228"/>
      <c r="AC1228"/>
      <c r="AD1228"/>
      <c r="AE1228"/>
      <c r="AF1228"/>
      <c r="AG1228"/>
      <c r="AH1228"/>
      <c r="AI1228"/>
    </row>
    <row r="1229" spans="1:35" s="3" customFormat="1" ht="15.75" customHeight="1" x14ac:dyDescent="0.25">
      <c r="A1229" s="18" t="s">
        <v>1365</v>
      </c>
      <c r="B1229" s="17" t="s">
        <v>1351</v>
      </c>
      <c r="C1229" s="20">
        <f t="shared" ref="C1229:E1229" si="222">C1230+C1231</f>
        <v>0</v>
      </c>
      <c r="D1229" s="20">
        <f t="shared" si="222"/>
        <v>100</v>
      </c>
      <c r="E1229" s="20">
        <f t="shared" si="222"/>
        <v>0</v>
      </c>
      <c r="F1229" s="20">
        <f>F1230+F1231</f>
        <v>33.333333333333336</v>
      </c>
      <c r="G1229" s="20" t="s">
        <v>15</v>
      </c>
      <c r="H1229" s="20" t="s">
        <v>15</v>
      </c>
      <c r="I1229" s="20" t="s">
        <v>1337</v>
      </c>
      <c r="J1229"/>
      <c r="K1229"/>
      <c r="L1229"/>
      <c r="M1229"/>
      <c r="N1229"/>
      <c r="O1229"/>
      <c r="P1229"/>
      <c r="Q1229"/>
      <c r="R1229"/>
      <c r="S1229"/>
      <c r="T1229"/>
      <c r="U1229"/>
      <c r="V1229"/>
      <c r="W1229"/>
      <c r="X1229"/>
      <c r="Y1229"/>
      <c r="Z1229"/>
      <c r="AA1229"/>
      <c r="AB1229"/>
      <c r="AC1229"/>
      <c r="AD1229"/>
      <c r="AE1229"/>
      <c r="AF1229"/>
      <c r="AG1229"/>
      <c r="AH1229"/>
      <c r="AI1229"/>
    </row>
    <row r="1230" spans="1:35" s="3" customFormat="1" ht="15.75" customHeight="1" x14ac:dyDescent="0.25">
      <c r="A1230" s="18" t="s">
        <v>1366</v>
      </c>
      <c r="B1230" s="17" t="s">
        <v>1353</v>
      </c>
      <c r="C1230" s="20">
        <v>0</v>
      </c>
      <c r="D1230" s="20">
        <v>100</v>
      </c>
      <c r="E1230" s="20">
        <v>0</v>
      </c>
      <c r="F1230" s="20">
        <f>(C1230+D1230+E1230)/3</f>
        <v>33.333333333333336</v>
      </c>
      <c r="G1230" s="20">
        <v>0</v>
      </c>
      <c r="H1230" s="20" t="s">
        <v>15</v>
      </c>
      <c r="I1230" s="20" t="s">
        <v>1337</v>
      </c>
      <c r="J1230"/>
      <c r="K1230"/>
      <c r="L1230"/>
      <c r="M1230"/>
      <c r="N1230"/>
      <c r="O1230"/>
      <c r="P1230"/>
      <c r="Q1230"/>
      <c r="R1230"/>
      <c r="S1230"/>
      <c r="T1230"/>
      <c r="U1230"/>
      <c r="V1230"/>
      <c r="W1230"/>
      <c r="X1230"/>
      <c r="Y1230"/>
      <c r="Z1230"/>
      <c r="AA1230"/>
      <c r="AB1230"/>
      <c r="AC1230"/>
      <c r="AD1230"/>
      <c r="AE1230"/>
      <c r="AF1230"/>
      <c r="AG1230"/>
      <c r="AH1230"/>
      <c r="AI1230"/>
    </row>
    <row r="1231" spans="1:35" s="3" customFormat="1" ht="15.75" customHeight="1" x14ac:dyDescent="0.25">
      <c r="A1231" s="18" t="s">
        <v>1367</v>
      </c>
      <c r="B1231" s="17" t="s">
        <v>1355</v>
      </c>
      <c r="C1231" s="20">
        <v>0</v>
      </c>
      <c r="D1231" s="20">
        <v>0</v>
      </c>
      <c r="E1231" s="20">
        <v>0</v>
      </c>
      <c r="F1231" s="20">
        <v>0</v>
      </c>
      <c r="G1231" s="20">
        <v>0</v>
      </c>
      <c r="H1231" s="20" t="s">
        <v>15</v>
      </c>
      <c r="I1231" s="20">
        <v>0</v>
      </c>
      <c r="J1231"/>
      <c r="K1231"/>
      <c r="L1231"/>
      <c r="M1231"/>
      <c r="N1231"/>
      <c r="O1231"/>
      <c r="P1231"/>
      <c r="Q1231"/>
      <c r="R1231"/>
      <c r="S1231"/>
      <c r="T1231"/>
      <c r="U1231"/>
      <c r="V1231"/>
      <c r="W1231"/>
      <c r="X1231"/>
      <c r="Y1231"/>
      <c r="Z1231"/>
      <c r="AA1231"/>
      <c r="AB1231"/>
      <c r="AC1231"/>
      <c r="AD1231"/>
      <c r="AE1231"/>
      <c r="AF1231"/>
      <c r="AG1231"/>
      <c r="AH1231"/>
      <c r="AI1231"/>
    </row>
    <row r="1232" spans="1:35" s="3" customFormat="1" ht="15.75" customHeight="1" x14ac:dyDescent="0.25">
      <c r="A1232" s="18" t="s">
        <v>1368</v>
      </c>
      <c r="B1232" s="17" t="s">
        <v>152</v>
      </c>
      <c r="C1232" s="20">
        <v>0</v>
      </c>
      <c r="D1232" s="20">
        <v>0</v>
      </c>
      <c r="E1232" s="20">
        <v>0</v>
      </c>
      <c r="F1232" s="20">
        <v>0</v>
      </c>
      <c r="G1232" s="20" t="s">
        <v>15</v>
      </c>
      <c r="H1232" s="20" t="s">
        <v>15</v>
      </c>
      <c r="I1232" s="20">
        <v>0</v>
      </c>
      <c r="J1232"/>
      <c r="K1232"/>
      <c r="L1232"/>
      <c r="M1232"/>
      <c r="N1232"/>
      <c r="O1232"/>
      <c r="P1232"/>
      <c r="Q1232"/>
      <c r="R1232"/>
      <c r="S1232"/>
      <c r="T1232"/>
      <c r="U1232"/>
      <c r="V1232"/>
      <c r="W1232"/>
      <c r="X1232"/>
      <c r="Y1232"/>
      <c r="Z1232"/>
      <c r="AA1232"/>
      <c r="AB1232"/>
      <c r="AC1232"/>
      <c r="AD1232"/>
      <c r="AE1232"/>
      <c r="AF1232"/>
      <c r="AG1232"/>
      <c r="AH1232"/>
      <c r="AI1232"/>
    </row>
    <row r="1233" spans="1:35" s="3" customFormat="1" ht="15.75" customHeight="1" x14ac:dyDescent="0.25">
      <c r="A1233" s="18" t="s">
        <v>1369</v>
      </c>
      <c r="B1233" s="17" t="s">
        <v>162</v>
      </c>
      <c r="C1233" s="20">
        <f t="shared" ref="C1233:F1233" si="223">C1234+C1246</f>
        <v>790.73699999999997</v>
      </c>
      <c r="D1233" s="20">
        <f t="shared" si="223"/>
        <v>1659.002</v>
      </c>
      <c r="E1233" s="20">
        <f t="shared" si="223"/>
        <v>725.20999999999992</v>
      </c>
      <c r="F1233" s="20">
        <f t="shared" si="223"/>
        <v>1058.3163333333332</v>
      </c>
      <c r="G1233" s="20" t="s">
        <v>15</v>
      </c>
      <c r="H1233" s="20" t="s">
        <v>15</v>
      </c>
      <c r="I1233" s="20" t="s">
        <v>1337</v>
      </c>
      <c r="J1233"/>
      <c r="K1233"/>
      <c r="L1233"/>
      <c r="M1233"/>
      <c r="N1233"/>
      <c r="O1233"/>
      <c r="P1233"/>
      <c r="Q1233"/>
      <c r="R1233"/>
      <c r="S1233"/>
      <c r="T1233"/>
      <c r="U1233"/>
      <c r="V1233"/>
      <c r="W1233"/>
      <c r="X1233"/>
      <c r="Y1233"/>
      <c r="Z1233"/>
      <c r="AA1233"/>
      <c r="AB1233"/>
      <c r="AC1233"/>
      <c r="AD1233"/>
      <c r="AE1233"/>
      <c r="AF1233"/>
      <c r="AG1233"/>
      <c r="AH1233"/>
      <c r="AI1233"/>
    </row>
    <row r="1234" spans="1:35" s="3" customFormat="1" ht="15.75" customHeight="1" x14ac:dyDescent="0.25">
      <c r="A1234" s="18" t="s">
        <v>1370</v>
      </c>
      <c r="B1234" s="17" t="s">
        <v>47</v>
      </c>
      <c r="C1234" s="20">
        <f>C1235+C1238+C1241+C1242+C1245</f>
        <v>515.43899999999996</v>
      </c>
      <c r="D1234" s="20">
        <f>D1235+D1238+D1241+D1242+D1245</f>
        <v>698.36099999999999</v>
      </c>
      <c r="E1234" s="20">
        <f>E1235+E1238+E1241+E1242+E1245</f>
        <v>660.30899999999997</v>
      </c>
      <c r="F1234" s="20">
        <f>F1235+F1238+F1241+F1242+F1245</f>
        <v>624.70299999999997</v>
      </c>
      <c r="G1234" s="20" t="s">
        <v>1337</v>
      </c>
      <c r="H1234" s="20" t="s">
        <v>1337</v>
      </c>
      <c r="I1234" s="20" t="s">
        <v>1337</v>
      </c>
      <c r="J1234"/>
      <c r="K1234"/>
      <c r="L1234"/>
      <c r="M1234"/>
      <c r="N1234"/>
      <c r="O1234"/>
      <c r="P1234"/>
      <c r="Q1234"/>
      <c r="R1234"/>
      <c r="S1234"/>
      <c r="T1234"/>
      <c r="U1234"/>
      <c r="V1234"/>
      <c r="W1234"/>
      <c r="X1234"/>
      <c r="Y1234"/>
      <c r="Z1234"/>
      <c r="AA1234"/>
      <c r="AB1234"/>
      <c r="AC1234"/>
      <c r="AD1234"/>
      <c r="AE1234"/>
      <c r="AF1234"/>
      <c r="AG1234"/>
      <c r="AH1234"/>
      <c r="AI1234"/>
    </row>
    <row r="1235" spans="1:35" s="3" customFormat="1" ht="15.75" customHeight="1" x14ac:dyDescent="0.25">
      <c r="A1235" s="18" t="s">
        <v>1371</v>
      </c>
      <c r="B1235" s="17" t="s">
        <v>19</v>
      </c>
      <c r="C1235" s="20">
        <f t="shared" ref="C1235" si="224">C1236+C1237</f>
        <v>2.4390000000000001</v>
      </c>
      <c r="D1235" s="20">
        <f>D1236+D1237</f>
        <v>2.3610000000000002</v>
      </c>
      <c r="E1235" s="20">
        <f>E1236+E1237</f>
        <v>4.3090000000000002</v>
      </c>
      <c r="F1235" s="20">
        <f>(C1235+D1235+E1235)/3</f>
        <v>3.0363333333333338</v>
      </c>
      <c r="G1235" s="20" t="s">
        <v>15</v>
      </c>
      <c r="H1235" s="20" t="s">
        <v>15</v>
      </c>
      <c r="I1235" s="20" t="s">
        <v>1337</v>
      </c>
      <c r="J1235"/>
      <c r="K1235"/>
      <c r="L1235"/>
      <c r="M1235"/>
      <c r="N1235"/>
      <c r="O1235"/>
      <c r="P1235"/>
      <c r="Q1235"/>
      <c r="R1235"/>
      <c r="S1235"/>
      <c r="T1235"/>
      <c r="U1235"/>
      <c r="V1235"/>
      <c r="W1235"/>
      <c r="X1235"/>
      <c r="Y1235"/>
      <c r="Z1235"/>
      <c r="AA1235"/>
      <c r="AB1235"/>
      <c r="AC1235"/>
      <c r="AD1235"/>
      <c r="AE1235"/>
      <c r="AF1235"/>
      <c r="AG1235"/>
      <c r="AH1235"/>
      <c r="AI1235"/>
    </row>
    <row r="1236" spans="1:35" s="3" customFormat="1" ht="15.75" customHeight="1" x14ac:dyDescent="0.25">
      <c r="A1236" s="18" t="s">
        <v>1372</v>
      </c>
      <c r="B1236" s="17" t="s">
        <v>1341</v>
      </c>
      <c r="C1236" s="20">
        <v>0.56600000000000006</v>
      </c>
      <c r="D1236" s="20">
        <v>0.51900000000000002</v>
      </c>
      <c r="E1236" s="20">
        <v>1.5389999999999999</v>
      </c>
      <c r="F1236" s="20">
        <f>(C1236+D1236+E1236)/3</f>
        <v>0.87466666666666659</v>
      </c>
      <c r="G1236" s="20">
        <v>0</v>
      </c>
      <c r="H1236" s="20" t="s">
        <v>15</v>
      </c>
      <c r="I1236" s="20" t="s">
        <v>1337</v>
      </c>
      <c r="J1236"/>
      <c r="K1236"/>
      <c r="L1236"/>
      <c r="M1236"/>
      <c r="N1236"/>
      <c r="O1236"/>
      <c r="P1236"/>
      <c r="Q1236"/>
      <c r="R1236"/>
      <c r="S1236"/>
      <c r="T1236"/>
      <c r="U1236"/>
      <c r="V1236"/>
      <c r="W1236"/>
      <c r="X1236"/>
      <c r="Y1236"/>
      <c r="Z1236"/>
      <c r="AA1236"/>
      <c r="AB1236"/>
      <c r="AC1236"/>
      <c r="AD1236"/>
      <c r="AE1236"/>
      <c r="AF1236"/>
      <c r="AG1236"/>
      <c r="AH1236"/>
      <c r="AI1236"/>
    </row>
    <row r="1237" spans="1:35" s="3" customFormat="1" ht="15.75" customHeight="1" x14ac:dyDescent="0.25">
      <c r="A1237" s="18" t="s">
        <v>1373</v>
      </c>
      <c r="B1237" s="17" t="s">
        <v>1343</v>
      </c>
      <c r="C1237" s="20">
        <v>1.8729999999999998</v>
      </c>
      <c r="D1237" s="20">
        <v>1.8420000000000003</v>
      </c>
      <c r="E1237" s="20">
        <v>2.77</v>
      </c>
      <c r="F1237" s="20">
        <f>(C1237+D1237+E1237)/3</f>
        <v>2.1616666666666666</v>
      </c>
      <c r="G1237" s="20">
        <v>0</v>
      </c>
      <c r="H1237" s="20" t="s">
        <v>15</v>
      </c>
      <c r="I1237" s="20" t="s">
        <v>1337</v>
      </c>
      <c r="J1237"/>
      <c r="K1237"/>
      <c r="L1237"/>
      <c r="M1237"/>
      <c r="N1237"/>
      <c r="O1237"/>
      <c r="P1237"/>
      <c r="Q1237"/>
      <c r="R1237"/>
      <c r="S1237"/>
      <c r="T1237"/>
      <c r="U1237"/>
      <c r="V1237"/>
      <c r="W1237"/>
      <c r="X1237"/>
      <c r="Y1237"/>
      <c r="Z1237"/>
      <c r="AA1237"/>
      <c r="AB1237"/>
      <c r="AC1237"/>
      <c r="AD1237"/>
      <c r="AE1237"/>
      <c r="AF1237"/>
      <c r="AG1237"/>
      <c r="AH1237"/>
      <c r="AI1237"/>
    </row>
    <row r="1238" spans="1:35" s="3" customFormat="1" ht="15.75" customHeight="1" x14ac:dyDescent="0.25">
      <c r="A1238" s="18" t="s">
        <v>1374</v>
      </c>
      <c r="B1238" s="17" t="s">
        <v>60</v>
      </c>
      <c r="C1238" s="20">
        <f t="shared" ref="C1238:F1238" si="225">C1239+C1240</f>
        <v>0</v>
      </c>
      <c r="D1238" s="20">
        <f t="shared" si="225"/>
        <v>0</v>
      </c>
      <c r="E1238" s="20">
        <f t="shared" si="225"/>
        <v>0</v>
      </c>
      <c r="F1238" s="20">
        <f t="shared" si="225"/>
        <v>0</v>
      </c>
      <c r="G1238" s="20" t="s">
        <v>15</v>
      </c>
      <c r="H1238" s="20" t="s">
        <v>15</v>
      </c>
      <c r="I1238" s="20">
        <f t="shared" ref="I1238" si="226">I1239+I1240</f>
        <v>0</v>
      </c>
      <c r="J1238"/>
      <c r="K1238"/>
      <c r="L1238"/>
      <c r="M1238"/>
      <c r="N1238"/>
      <c r="O1238"/>
      <c r="P1238"/>
      <c r="Q1238"/>
      <c r="R1238"/>
      <c r="S1238"/>
      <c r="T1238"/>
      <c r="U1238"/>
      <c r="V1238"/>
      <c r="W1238"/>
      <c r="X1238"/>
      <c r="Y1238"/>
      <c r="Z1238"/>
      <c r="AA1238"/>
      <c r="AB1238"/>
      <c r="AC1238"/>
      <c r="AD1238"/>
      <c r="AE1238"/>
      <c r="AF1238"/>
      <c r="AG1238"/>
      <c r="AH1238"/>
      <c r="AI1238"/>
    </row>
    <row r="1239" spans="1:35" s="3" customFormat="1" ht="15.75" customHeight="1" x14ac:dyDescent="0.25">
      <c r="A1239" s="18" t="s">
        <v>1375</v>
      </c>
      <c r="B1239" s="17" t="s">
        <v>1346</v>
      </c>
      <c r="C1239" s="20">
        <v>0</v>
      </c>
      <c r="D1239" s="20">
        <v>0</v>
      </c>
      <c r="E1239" s="20">
        <v>0</v>
      </c>
      <c r="F1239" s="20">
        <v>0</v>
      </c>
      <c r="G1239" s="20">
        <v>0</v>
      </c>
      <c r="H1239" s="20" t="s">
        <v>15</v>
      </c>
      <c r="I1239" s="20">
        <v>0</v>
      </c>
      <c r="J1239"/>
      <c r="K1239"/>
      <c r="L1239"/>
      <c r="M1239"/>
      <c r="N1239"/>
      <c r="O1239"/>
      <c r="P1239"/>
      <c r="Q1239"/>
      <c r="R1239"/>
      <c r="S1239"/>
      <c r="T1239"/>
      <c r="U1239"/>
      <c r="V1239"/>
      <c r="W1239"/>
      <c r="X1239"/>
      <c r="Y1239"/>
      <c r="Z1239"/>
      <c r="AA1239"/>
      <c r="AB1239"/>
      <c r="AC1239"/>
      <c r="AD1239"/>
      <c r="AE1239"/>
      <c r="AF1239"/>
      <c r="AG1239"/>
      <c r="AH1239"/>
      <c r="AI1239"/>
    </row>
    <row r="1240" spans="1:35" s="3" customFormat="1" ht="63" customHeight="1" x14ac:dyDescent="0.25">
      <c r="A1240" s="18" t="s">
        <v>1376</v>
      </c>
      <c r="B1240" s="17" t="s">
        <v>1348</v>
      </c>
      <c r="C1240" s="20">
        <v>0</v>
      </c>
      <c r="D1240" s="20">
        <v>0</v>
      </c>
      <c r="E1240" s="20">
        <v>0</v>
      </c>
      <c r="F1240" s="20">
        <v>0</v>
      </c>
      <c r="G1240" s="20">
        <v>0</v>
      </c>
      <c r="H1240" s="20" t="s">
        <v>15</v>
      </c>
      <c r="I1240" s="20">
        <v>0</v>
      </c>
      <c r="J1240"/>
      <c r="K1240"/>
      <c r="L1240"/>
      <c r="M1240"/>
      <c r="N1240"/>
      <c r="O1240"/>
      <c r="P1240"/>
      <c r="Q1240"/>
      <c r="R1240"/>
      <c r="S1240"/>
      <c r="T1240"/>
      <c r="U1240"/>
      <c r="V1240"/>
      <c r="W1240"/>
      <c r="X1240"/>
      <c r="Y1240"/>
      <c r="Z1240"/>
      <c r="AA1240"/>
      <c r="AB1240"/>
      <c r="AC1240"/>
      <c r="AD1240"/>
      <c r="AE1240"/>
      <c r="AF1240"/>
      <c r="AG1240"/>
      <c r="AH1240"/>
      <c r="AI1240"/>
    </row>
    <row r="1241" spans="1:35" s="3" customFormat="1" ht="15.75" customHeight="1" x14ac:dyDescent="0.25">
      <c r="A1241" s="18" t="s">
        <v>1377</v>
      </c>
      <c r="B1241" s="17" t="s">
        <v>96</v>
      </c>
      <c r="C1241" s="20">
        <v>0</v>
      </c>
      <c r="D1241" s="20">
        <v>0</v>
      </c>
      <c r="E1241" s="20">
        <v>0</v>
      </c>
      <c r="F1241" s="20">
        <v>0</v>
      </c>
      <c r="G1241" s="20" t="s">
        <v>15</v>
      </c>
      <c r="H1241" s="20" t="s">
        <v>15</v>
      </c>
      <c r="I1241" s="20">
        <v>0</v>
      </c>
      <c r="J1241"/>
      <c r="K1241"/>
      <c r="L1241"/>
      <c r="M1241"/>
      <c r="N1241"/>
      <c r="O1241"/>
      <c r="P1241"/>
      <c r="Q1241"/>
      <c r="R1241"/>
      <c r="S1241"/>
      <c r="T1241"/>
      <c r="U1241"/>
      <c r="V1241"/>
      <c r="W1241"/>
      <c r="X1241"/>
      <c r="Y1241"/>
      <c r="Z1241"/>
      <c r="AA1241"/>
      <c r="AB1241"/>
      <c r="AC1241"/>
      <c r="AD1241"/>
      <c r="AE1241"/>
      <c r="AF1241"/>
      <c r="AG1241"/>
      <c r="AH1241"/>
      <c r="AI1241"/>
    </row>
    <row r="1242" spans="1:35" s="3" customFormat="1" ht="15.75" customHeight="1" x14ac:dyDescent="0.25">
      <c r="A1242" s="18" t="s">
        <v>1378</v>
      </c>
      <c r="B1242" s="17" t="s">
        <v>1351</v>
      </c>
      <c r="C1242" s="20">
        <f t="shared" ref="C1242:F1242" si="227">C1243+C1244</f>
        <v>513</v>
      </c>
      <c r="D1242" s="20">
        <f t="shared" si="227"/>
        <v>696</v>
      </c>
      <c r="E1242" s="20">
        <f t="shared" si="227"/>
        <v>656</v>
      </c>
      <c r="F1242" s="20">
        <f t="shared" si="227"/>
        <v>621.66666666666663</v>
      </c>
      <c r="G1242" s="20" t="s">
        <v>15</v>
      </c>
      <c r="H1242" s="20" t="s">
        <v>15</v>
      </c>
      <c r="I1242" s="20" t="s">
        <v>1337</v>
      </c>
      <c r="J1242"/>
      <c r="K1242"/>
      <c r="L1242"/>
      <c r="M1242"/>
      <c r="N1242"/>
      <c r="O1242"/>
      <c r="P1242"/>
      <c r="Q1242"/>
      <c r="R1242"/>
      <c r="S1242"/>
      <c r="T1242"/>
      <c r="U1242"/>
      <c r="V1242"/>
      <c r="W1242"/>
      <c r="X1242"/>
      <c r="Y1242"/>
      <c r="Z1242"/>
      <c r="AA1242"/>
      <c r="AB1242"/>
      <c r="AC1242"/>
      <c r="AD1242"/>
      <c r="AE1242"/>
      <c r="AF1242"/>
      <c r="AG1242"/>
      <c r="AH1242"/>
      <c r="AI1242"/>
    </row>
    <row r="1243" spans="1:35" s="3" customFormat="1" ht="110.25" customHeight="1" x14ac:dyDescent="0.25">
      <c r="A1243" s="18" t="s">
        <v>1379</v>
      </c>
      <c r="B1243" s="17" t="s">
        <v>1353</v>
      </c>
      <c r="C1243" s="20" t="s">
        <v>1380</v>
      </c>
      <c r="D1243" s="20">
        <f>0.696*1000</f>
        <v>696</v>
      </c>
      <c r="E1243" s="20">
        <f>719-E1255</f>
        <v>656</v>
      </c>
      <c r="F1243" s="20">
        <f>(C1243+D1243+E1243)/3</f>
        <v>621.66666666666663</v>
      </c>
      <c r="G1243" s="20">
        <v>0</v>
      </c>
      <c r="H1243" s="20" t="s">
        <v>15</v>
      </c>
      <c r="I1243" s="20" t="s">
        <v>1337</v>
      </c>
      <c r="J1243"/>
      <c r="K1243"/>
      <c r="L1243"/>
      <c r="M1243"/>
      <c r="N1243"/>
      <c r="O1243"/>
      <c r="P1243"/>
      <c r="Q1243"/>
      <c r="R1243"/>
      <c r="S1243"/>
      <c r="T1243"/>
      <c r="U1243"/>
      <c r="V1243"/>
      <c r="W1243"/>
      <c r="X1243"/>
      <c r="Y1243"/>
      <c r="Z1243"/>
      <c r="AA1243"/>
      <c r="AB1243"/>
      <c r="AC1243"/>
      <c r="AD1243"/>
      <c r="AE1243"/>
      <c r="AF1243"/>
      <c r="AG1243"/>
      <c r="AH1243"/>
      <c r="AI1243"/>
    </row>
    <row r="1244" spans="1:35" s="3" customFormat="1" ht="31.5" customHeight="1" x14ac:dyDescent="0.25">
      <c r="A1244" s="18" t="s">
        <v>1381</v>
      </c>
      <c r="B1244" s="17" t="s">
        <v>1355</v>
      </c>
      <c r="C1244" s="20">
        <v>0</v>
      </c>
      <c r="D1244" s="20">
        <v>0</v>
      </c>
      <c r="E1244" s="20">
        <v>0</v>
      </c>
      <c r="F1244" s="20">
        <v>0</v>
      </c>
      <c r="G1244" s="20">
        <v>0</v>
      </c>
      <c r="H1244" s="20" t="s">
        <v>15</v>
      </c>
      <c r="I1244" s="20">
        <v>0</v>
      </c>
      <c r="J1244"/>
      <c r="K1244"/>
      <c r="L1244"/>
      <c r="M1244"/>
      <c r="N1244"/>
      <c r="O1244"/>
      <c r="P1244"/>
      <c r="Q1244"/>
      <c r="R1244"/>
      <c r="S1244"/>
      <c r="T1244"/>
      <c r="U1244"/>
      <c r="V1244"/>
      <c r="W1244"/>
      <c r="X1244"/>
      <c r="Y1244"/>
      <c r="Z1244"/>
      <c r="AA1244"/>
      <c r="AB1244"/>
      <c r="AC1244"/>
      <c r="AD1244"/>
      <c r="AE1244"/>
      <c r="AF1244"/>
      <c r="AG1244"/>
      <c r="AH1244"/>
      <c r="AI1244"/>
    </row>
    <row r="1245" spans="1:35" s="3" customFormat="1" ht="15.75" customHeight="1" x14ac:dyDescent="0.25">
      <c r="A1245" s="18" t="s">
        <v>1382</v>
      </c>
      <c r="B1245" s="17" t="s">
        <v>152</v>
      </c>
      <c r="C1245" s="20">
        <v>0</v>
      </c>
      <c r="D1245" s="20">
        <v>0</v>
      </c>
      <c r="E1245" s="20">
        <v>0</v>
      </c>
      <c r="F1245" s="20">
        <f>(C1245+D1245+E1245)/3</f>
        <v>0</v>
      </c>
      <c r="G1245" s="20" t="s">
        <v>15</v>
      </c>
      <c r="H1245" s="20" t="s">
        <v>15</v>
      </c>
      <c r="I1245" s="20">
        <v>0</v>
      </c>
      <c r="J1245"/>
      <c r="K1245"/>
      <c r="L1245"/>
      <c r="M1245"/>
      <c r="N1245"/>
      <c r="O1245"/>
      <c r="P1245"/>
      <c r="Q1245"/>
      <c r="R1245"/>
      <c r="S1245"/>
      <c r="T1245"/>
      <c r="U1245"/>
      <c r="V1245"/>
      <c r="W1245"/>
      <c r="X1245"/>
      <c r="Y1245"/>
      <c r="Z1245"/>
      <c r="AA1245"/>
      <c r="AB1245"/>
      <c r="AC1245"/>
      <c r="AD1245"/>
      <c r="AE1245"/>
      <c r="AF1245"/>
      <c r="AG1245"/>
      <c r="AH1245"/>
      <c r="AI1245"/>
    </row>
    <row r="1246" spans="1:35" s="3" customFormat="1" ht="15.75" customHeight="1" x14ac:dyDescent="0.25">
      <c r="A1246" s="18" t="s">
        <v>1383</v>
      </c>
      <c r="B1246" s="17" t="s">
        <v>21</v>
      </c>
      <c r="C1246" s="20">
        <f>C1247+C1250+C1253+C1254+C1257</f>
        <v>275.298</v>
      </c>
      <c r="D1246" s="20">
        <f>D1247+D1250+D1253+D1254+D1257</f>
        <v>960.64099999999996</v>
      </c>
      <c r="E1246" s="20">
        <f>E1247+E1250+E1253+E1254+E1257</f>
        <v>64.900999999999996</v>
      </c>
      <c r="F1246" s="20">
        <f>F1247+F1250+F1253+F1254+F1257</f>
        <v>433.61333333333334</v>
      </c>
      <c r="G1246" s="20" t="s">
        <v>1337</v>
      </c>
      <c r="H1246" s="20" t="s">
        <v>1337</v>
      </c>
      <c r="I1246" s="20" t="s">
        <v>1337</v>
      </c>
      <c r="J1246"/>
      <c r="K1246"/>
      <c r="L1246"/>
      <c r="M1246"/>
      <c r="N1246"/>
      <c r="O1246"/>
      <c r="P1246"/>
      <c r="Q1246"/>
      <c r="R1246"/>
      <c r="S1246"/>
      <c r="T1246"/>
      <c r="U1246"/>
      <c r="V1246"/>
      <c r="W1246"/>
      <c r="X1246"/>
      <c r="Y1246"/>
      <c r="Z1246"/>
      <c r="AA1246"/>
      <c r="AB1246"/>
      <c r="AC1246"/>
      <c r="AD1246"/>
      <c r="AE1246"/>
      <c r="AF1246"/>
      <c r="AG1246"/>
      <c r="AH1246"/>
      <c r="AI1246"/>
    </row>
    <row r="1247" spans="1:35" s="3" customFormat="1" ht="15.75" customHeight="1" x14ac:dyDescent="0.25">
      <c r="A1247" s="18" t="s">
        <v>1384</v>
      </c>
      <c r="B1247" s="17" t="s">
        <v>19</v>
      </c>
      <c r="C1247" s="20">
        <f t="shared" ref="C1247:E1247" si="228">C1248+C1249</f>
        <v>0.29800000000000004</v>
      </c>
      <c r="D1247" s="20">
        <f t="shared" si="228"/>
        <v>0.64100000000000001</v>
      </c>
      <c r="E1247" s="20">
        <f t="shared" si="228"/>
        <v>1.901</v>
      </c>
      <c r="F1247" s="20">
        <f>(C1247+D1247+E1247)/3</f>
        <v>0.94666666666666666</v>
      </c>
      <c r="G1247" s="20" t="s">
        <v>15</v>
      </c>
      <c r="H1247" s="20" t="s">
        <v>15</v>
      </c>
      <c r="I1247" s="20" t="s">
        <v>1337</v>
      </c>
      <c r="J1247"/>
      <c r="K1247"/>
      <c r="L1247"/>
      <c r="M1247"/>
      <c r="N1247"/>
      <c r="O1247"/>
      <c r="P1247"/>
      <c r="Q1247"/>
      <c r="R1247"/>
      <c r="S1247"/>
      <c r="T1247"/>
      <c r="U1247"/>
      <c r="V1247"/>
      <c r="W1247"/>
      <c r="X1247"/>
      <c r="Y1247"/>
      <c r="Z1247"/>
      <c r="AA1247"/>
      <c r="AB1247"/>
      <c r="AC1247"/>
      <c r="AD1247"/>
      <c r="AE1247"/>
      <c r="AF1247"/>
      <c r="AG1247"/>
      <c r="AH1247"/>
      <c r="AI1247"/>
    </row>
    <row r="1248" spans="1:35" s="3" customFormat="1" ht="15.75" customHeight="1" x14ac:dyDescent="0.25">
      <c r="A1248" s="18" t="s">
        <v>1385</v>
      </c>
      <c r="B1248" s="17" t="s">
        <v>1341</v>
      </c>
      <c r="C1248" s="20">
        <v>7.0000000000000007E-2</v>
      </c>
      <c r="D1248" s="20">
        <v>0.621</v>
      </c>
      <c r="E1248" s="20">
        <v>0.442</v>
      </c>
      <c r="F1248" s="20">
        <f>(C1248+D1248+E1248)/3</f>
        <v>0.37766666666666665</v>
      </c>
      <c r="G1248" s="20">
        <v>0</v>
      </c>
      <c r="H1248" s="20" t="s">
        <v>15</v>
      </c>
      <c r="I1248" s="20" t="s">
        <v>1337</v>
      </c>
      <c r="J1248"/>
      <c r="K1248"/>
      <c r="L1248"/>
      <c r="M1248"/>
      <c r="N1248"/>
      <c r="O1248"/>
      <c r="P1248"/>
      <c r="Q1248"/>
      <c r="R1248"/>
      <c r="S1248"/>
      <c r="T1248"/>
      <c r="U1248"/>
      <c r="V1248"/>
      <c r="W1248"/>
      <c r="X1248"/>
      <c r="Y1248"/>
      <c r="Z1248"/>
      <c r="AA1248"/>
      <c r="AB1248"/>
      <c r="AC1248"/>
      <c r="AD1248"/>
      <c r="AE1248"/>
      <c r="AF1248"/>
      <c r="AG1248"/>
      <c r="AH1248"/>
      <c r="AI1248"/>
    </row>
    <row r="1249" spans="1:35" s="3" customFormat="1" ht="15.75" customHeight="1" x14ac:dyDescent="0.25">
      <c r="A1249" s="18" t="s">
        <v>1386</v>
      </c>
      <c r="B1249" s="17" t="s">
        <v>1343</v>
      </c>
      <c r="C1249" s="20">
        <v>0.22800000000000001</v>
      </c>
      <c r="D1249" s="20">
        <v>0.02</v>
      </c>
      <c r="E1249" s="20">
        <v>1.4590000000000001</v>
      </c>
      <c r="F1249" s="20">
        <f>(C1249+D1249+E1249)/3</f>
        <v>0.56900000000000006</v>
      </c>
      <c r="G1249" s="20">
        <v>0</v>
      </c>
      <c r="H1249" s="20" t="s">
        <v>15</v>
      </c>
      <c r="I1249" s="20" t="s">
        <v>1337</v>
      </c>
      <c r="J1249"/>
      <c r="K1249"/>
      <c r="L1249"/>
      <c r="M1249"/>
      <c r="N1249"/>
      <c r="O1249"/>
      <c r="P1249"/>
      <c r="Q1249"/>
      <c r="R1249"/>
      <c r="S1249"/>
      <c r="T1249"/>
      <c r="U1249"/>
      <c r="V1249"/>
      <c r="W1249"/>
      <c r="X1249"/>
      <c r="Y1249"/>
      <c r="Z1249"/>
      <c r="AA1249"/>
      <c r="AB1249"/>
      <c r="AC1249"/>
      <c r="AD1249"/>
      <c r="AE1249"/>
      <c r="AF1249"/>
      <c r="AG1249"/>
      <c r="AH1249"/>
      <c r="AI1249"/>
    </row>
    <row r="1250" spans="1:35" s="3" customFormat="1" ht="15.75" customHeight="1" x14ac:dyDescent="0.25">
      <c r="A1250" s="18" t="s">
        <v>1387</v>
      </c>
      <c r="B1250" s="17" t="s">
        <v>60</v>
      </c>
      <c r="C1250" s="20">
        <f t="shared" ref="C1250:E1250" si="229">C1251+C1252</f>
        <v>0</v>
      </c>
      <c r="D1250" s="20">
        <f t="shared" si="229"/>
        <v>0</v>
      </c>
      <c r="E1250" s="20">
        <f t="shared" si="229"/>
        <v>0</v>
      </c>
      <c r="F1250" s="20">
        <f>(C1250+D1250+E1250)/3</f>
        <v>0</v>
      </c>
      <c r="G1250" s="20" t="s">
        <v>15</v>
      </c>
      <c r="H1250" s="20" t="s">
        <v>15</v>
      </c>
      <c r="I1250" s="20">
        <f>I1251+I1252</f>
        <v>0</v>
      </c>
      <c r="J1250"/>
      <c r="K1250"/>
      <c r="L1250"/>
      <c r="M1250"/>
      <c r="N1250"/>
      <c r="O1250"/>
      <c r="P1250"/>
      <c r="Q1250"/>
      <c r="R1250"/>
      <c r="S1250"/>
      <c r="T1250"/>
      <c r="U1250"/>
      <c r="V1250"/>
      <c r="W1250"/>
      <c r="X1250"/>
      <c r="Y1250"/>
      <c r="Z1250"/>
      <c r="AA1250"/>
      <c r="AB1250"/>
      <c r="AC1250"/>
      <c r="AD1250"/>
      <c r="AE1250"/>
      <c r="AF1250"/>
      <c r="AG1250"/>
      <c r="AH1250"/>
      <c r="AI1250"/>
    </row>
    <row r="1251" spans="1:35" s="3" customFormat="1" ht="15.75" customHeight="1" x14ac:dyDescent="0.25">
      <c r="A1251" s="18" t="s">
        <v>1388</v>
      </c>
      <c r="B1251" s="17" t="s">
        <v>1346</v>
      </c>
      <c r="C1251" s="20">
        <v>0</v>
      </c>
      <c r="D1251" s="20">
        <v>0</v>
      </c>
      <c r="E1251" s="20">
        <v>0</v>
      </c>
      <c r="F1251" s="20">
        <v>0</v>
      </c>
      <c r="G1251" s="20">
        <v>0</v>
      </c>
      <c r="H1251" s="20" t="s">
        <v>15</v>
      </c>
      <c r="I1251" s="20">
        <v>0</v>
      </c>
      <c r="J1251"/>
      <c r="K1251"/>
      <c r="L1251"/>
      <c r="M1251"/>
      <c r="N1251"/>
      <c r="O1251"/>
      <c r="P1251"/>
      <c r="Q1251"/>
      <c r="R1251"/>
      <c r="S1251"/>
      <c r="T1251"/>
      <c r="U1251"/>
      <c r="V1251"/>
      <c r="W1251"/>
      <c r="X1251"/>
      <c r="Y1251"/>
      <c r="Z1251"/>
      <c r="AA1251"/>
      <c r="AB1251"/>
      <c r="AC1251"/>
      <c r="AD1251"/>
      <c r="AE1251"/>
      <c r="AF1251"/>
      <c r="AG1251"/>
      <c r="AH1251"/>
      <c r="AI1251"/>
    </row>
    <row r="1252" spans="1:35" s="3" customFormat="1" ht="15.75" customHeight="1" x14ac:dyDescent="0.25">
      <c r="A1252" s="18" t="s">
        <v>1389</v>
      </c>
      <c r="B1252" s="17" t="s">
        <v>1348</v>
      </c>
      <c r="C1252" s="20">
        <v>0</v>
      </c>
      <c r="D1252" s="20">
        <v>0</v>
      </c>
      <c r="E1252" s="20">
        <v>0</v>
      </c>
      <c r="F1252" s="20">
        <v>0</v>
      </c>
      <c r="G1252" s="20">
        <v>0</v>
      </c>
      <c r="H1252" s="20" t="s">
        <v>15</v>
      </c>
      <c r="I1252" s="20">
        <v>0</v>
      </c>
      <c r="J1252"/>
      <c r="K1252"/>
      <c r="L1252"/>
      <c r="M1252"/>
      <c r="N1252"/>
      <c r="O1252"/>
      <c r="P1252"/>
      <c r="Q1252"/>
      <c r="R1252"/>
      <c r="S1252"/>
      <c r="T1252"/>
      <c r="U1252"/>
      <c r="V1252"/>
      <c r="W1252"/>
      <c r="X1252"/>
      <c r="Y1252"/>
      <c r="Z1252"/>
      <c r="AA1252"/>
      <c r="AB1252"/>
      <c r="AC1252"/>
      <c r="AD1252"/>
      <c r="AE1252"/>
      <c r="AF1252"/>
      <c r="AG1252"/>
      <c r="AH1252"/>
      <c r="AI1252"/>
    </row>
    <row r="1253" spans="1:35" s="3" customFormat="1" ht="15.75" customHeight="1" x14ac:dyDescent="0.25">
      <c r="A1253" s="18" t="s">
        <v>1390</v>
      </c>
      <c r="B1253" s="17" t="s">
        <v>96</v>
      </c>
      <c r="C1253" s="20">
        <v>0</v>
      </c>
      <c r="D1253" s="20">
        <v>0</v>
      </c>
      <c r="E1253" s="20">
        <v>0</v>
      </c>
      <c r="F1253" s="20">
        <v>0</v>
      </c>
      <c r="G1253" s="20" t="s">
        <v>15</v>
      </c>
      <c r="H1253" s="20" t="s">
        <v>15</v>
      </c>
      <c r="I1253" s="20">
        <v>0</v>
      </c>
      <c r="J1253"/>
      <c r="K1253"/>
      <c r="L1253"/>
      <c r="M1253"/>
      <c r="N1253"/>
      <c r="O1253"/>
      <c r="P1253"/>
      <c r="Q1253"/>
      <c r="R1253"/>
      <c r="S1253"/>
      <c r="T1253"/>
      <c r="U1253"/>
      <c r="V1253"/>
      <c r="W1253"/>
      <c r="X1253"/>
      <c r="Y1253"/>
      <c r="Z1253"/>
      <c r="AA1253"/>
      <c r="AB1253"/>
      <c r="AC1253"/>
      <c r="AD1253"/>
      <c r="AE1253"/>
      <c r="AF1253"/>
      <c r="AG1253"/>
      <c r="AH1253"/>
      <c r="AI1253"/>
    </row>
    <row r="1254" spans="1:35" s="3" customFormat="1" ht="15.75" customHeight="1" x14ac:dyDescent="0.25">
      <c r="A1254" s="18" t="s">
        <v>1391</v>
      </c>
      <c r="B1254" s="17" t="s">
        <v>1351</v>
      </c>
      <c r="C1254" s="20">
        <f t="shared" ref="C1254:E1254" si="230">C1255+C1256</f>
        <v>275</v>
      </c>
      <c r="D1254" s="20">
        <f t="shared" si="230"/>
        <v>960</v>
      </c>
      <c r="E1254" s="20">
        <f t="shared" si="230"/>
        <v>63</v>
      </c>
      <c r="F1254" s="20">
        <f>(C1254+D1254+E1254)/3</f>
        <v>432.66666666666669</v>
      </c>
      <c r="G1254" s="20" t="s">
        <v>15</v>
      </c>
      <c r="H1254" s="20" t="s">
        <v>15</v>
      </c>
      <c r="I1254" s="20" t="s">
        <v>1337</v>
      </c>
      <c r="J1254"/>
      <c r="K1254"/>
      <c r="L1254"/>
      <c r="M1254"/>
      <c r="N1254"/>
      <c r="O1254"/>
      <c r="P1254"/>
      <c r="Q1254"/>
      <c r="R1254"/>
      <c r="S1254"/>
      <c r="T1254"/>
      <c r="U1254"/>
      <c r="V1254"/>
      <c r="W1254"/>
      <c r="X1254"/>
      <c r="Y1254"/>
      <c r="Z1254"/>
      <c r="AA1254"/>
      <c r="AB1254"/>
      <c r="AC1254"/>
      <c r="AD1254"/>
      <c r="AE1254"/>
      <c r="AF1254"/>
      <c r="AG1254"/>
      <c r="AH1254"/>
      <c r="AI1254"/>
    </row>
    <row r="1255" spans="1:35" s="3" customFormat="1" ht="110.25" customHeight="1" x14ac:dyDescent="0.25">
      <c r="A1255" s="18" t="s">
        <v>1392</v>
      </c>
      <c r="B1255" s="17" t="s">
        <v>1353</v>
      </c>
      <c r="C1255" s="20">
        <v>275</v>
      </c>
      <c r="D1255" s="20">
        <v>960</v>
      </c>
      <c r="E1255" s="20">
        <v>63</v>
      </c>
      <c r="F1255" s="20">
        <f>(C1255+D1255+E1255)/3</f>
        <v>432.66666666666669</v>
      </c>
      <c r="G1255" s="20">
        <v>0</v>
      </c>
      <c r="H1255" s="20" t="s">
        <v>15</v>
      </c>
      <c r="I1255" s="20" t="s">
        <v>1337</v>
      </c>
      <c r="J1255"/>
      <c r="K1255"/>
      <c r="L1255"/>
      <c r="M1255"/>
      <c r="N1255"/>
      <c r="O1255"/>
      <c r="P1255"/>
      <c r="Q1255"/>
      <c r="R1255"/>
      <c r="S1255"/>
      <c r="T1255"/>
      <c r="U1255"/>
      <c r="V1255"/>
      <c r="W1255"/>
      <c r="X1255"/>
      <c r="Y1255"/>
      <c r="Z1255"/>
      <c r="AA1255"/>
      <c r="AB1255"/>
      <c r="AC1255"/>
      <c r="AD1255"/>
      <c r="AE1255"/>
      <c r="AF1255"/>
      <c r="AG1255"/>
      <c r="AH1255"/>
      <c r="AI1255"/>
    </row>
    <row r="1256" spans="1:35" s="3" customFormat="1" ht="31.5" customHeight="1" x14ac:dyDescent="0.25">
      <c r="A1256" s="18" t="s">
        <v>1393</v>
      </c>
      <c r="B1256" s="17" t="s">
        <v>1355</v>
      </c>
      <c r="C1256" s="20">
        <v>0</v>
      </c>
      <c r="D1256" s="20">
        <v>0</v>
      </c>
      <c r="E1256" s="20">
        <v>0</v>
      </c>
      <c r="F1256" s="20">
        <v>0</v>
      </c>
      <c r="G1256" s="20">
        <v>0</v>
      </c>
      <c r="H1256" s="20" t="s">
        <v>15</v>
      </c>
      <c r="I1256" s="20">
        <v>0</v>
      </c>
      <c r="J1256"/>
      <c r="K1256"/>
      <c r="L1256"/>
      <c r="M1256"/>
      <c r="N1256"/>
      <c r="O1256"/>
      <c r="P1256"/>
      <c r="Q1256"/>
      <c r="R1256"/>
      <c r="S1256"/>
      <c r="T1256"/>
      <c r="U1256"/>
      <c r="V1256"/>
      <c r="W1256"/>
      <c r="X1256"/>
      <c r="Y1256"/>
      <c r="Z1256"/>
      <c r="AA1256"/>
      <c r="AB1256"/>
      <c r="AC1256"/>
      <c r="AD1256"/>
      <c r="AE1256"/>
      <c r="AF1256"/>
      <c r="AG1256"/>
      <c r="AH1256"/>
      <c r="AI1256"/>
    </row>
    <row r="1257" spans="1:35" s="3" customFormat="1" ht="15.75" customHeight="1" x14ac:dyDescent="0.25">
      <c r="A1257" s="18" t="s">
        <v>1394</v>
      </c>
      <c r="B1257" s="17" t="s">
        <v>152</v>
      </c>
      <c r="C1257" s="20">
        <v>0</v>
      </c>
      <c r="D1257" s="20">
        <v>0</v>
      </c>
      <c r="E1257" s="20">
        <v>0</v>
      </c>
      <c r="F1257" s="20">
        <f>(C1257+D1257+E1257)/3</f>
        <v>0</v>
      </c>
      <c r="G1257" s="20" t="s">
        <v>15</v>
      </c>
      <c r="H1257" s="20" t="s">
        <v>15</v>
      </c>
      <c r="I1257" s="20">
        <v>0</v>
      </c>
      <c r="J1257"/>
      <c r="K1257"/>
      <c r="L1257"/>
      <c r="M1257"/>
      <c r="N1257"/>
      <c r="O1257"/>
      <c r="P1257"/>
      <c r="Q1257"/>
      <c r="R1257"/>
      <c r="S1257"/>
      <c r="T1257"/>
      <c r="U1257"/>
      <c r="V1257"/>
      <c r="W1257"/>
      <c r="X1257"/>
      <c r="Y1257"/>
      <c r="Z1257"/>
      <c r="AA1257"/>
      <c r="AB1257"/>
      <c r="AC1257"/>
      <c r="AD1257"/>
      <c r="AE1257"/>
      <c r="AF1257"/>
      <c r="AG1257"/>
      <c r="AH1257"/>
      <c r="AI1257"/>
    </row>
    <row r="1258" spans="1:35" s="3" customFormat="1" ht="15.75" customHeight="1" x14ac:dyDescent="0.25">
      <c r="A1258" s="18" t="s">
        <v>1395</v>
      </c>
      <c r="B1258" s="17" t="s">
        <v>1396</v>
      </c>
      <c r="C1258" s="20" t="s">
        <v>15</v>
      </c>
      <c r="D1258" s="20" t="s">
        <v>15</v>
      </c>
      <c r="E1258" s="20" t="s">
        <v>15</v>
      </c>
      <c r="F1258" s="20" t="s">
        <v>15</v>
      </c>
      <c r="G1258" s="20" t="s">
        <v>15</v>
      </c>
      <c r="H1258" s="27" t="s">
        <v>15</v>
      </c>
      <c r="I1258" s="20" t="s">
        <v>15</v>
      </c>
      <c r="J1258"/>
      <c r="K1258"/>
      <c r="L1258"/>
      <c r="M1258"/>
      <c r="N1258"/>
      <c r="O1258"/>
      <c r="P1258"/>
      <c r="Q1258"/>
      <c r="R1258"/>
      <c r="S1258"/>
      <c r="T1258"/>
      <c r="U1258"/>
      <c r="V1258"/>
      <c r="W1258"/>
      <c r="X1258"/>
      <c r="Y1258"/>
      <c r="Z1258"/>
      <c r="AA1258"/>
      <c r="AB1258"/>
      <c r="AC1258"/>
      <c r="AD1258"/>
      <c r="AE1258"/>
      <c r="AF1258"/>
      <c r="AG1258"/>
      <c r="AH1258"/>
      <c r="AI1258"/>
    </row>
    <row r="1259" spans="1:35" s="3" customFormat="1" ht="15.75" customHeight="1" x14ac:dyDescent="0.25">
      <c r="A1259" s="18" t="s">
        <v>1397</v>
      </c>
      <c r="B1259" s="17" t="s">
        <v>17</v>
      </c>
      <c r="C1259" s="20">
        <v>59.25</v>
      </c>
      <c r="D1259" s="20">
        <v>30.125999999999998</v>
      </c>
      <c r="E1259" s="20">
        <v>48.736000000000004</v>
      </c>
      <c r="F1259" s="20">
        <f t="shared" ref="F1259" si="231">(C1259+D1259+E1259)/3</f>
        <v>46.037333333333343</v>
      </c>
      <c r="G1259" s="20" t="s">
        <v>15</v>
      </c>
      <c r="H1259" s="27" t="s">
        <v>15</v>
      </c>
      <c r="I1259" s="20">
        <f>I1260+I1305+I1363+I1364+I1410</f>
        <v>146570.75084463443</v>
      </c>
      <c r="J1259"/>
      <c r="K1259"/>
      <c r="L1259"/>
      <c r="M1259"/>
      <c r="N1259"/>
      <c r="O1259"/>
      <c r="P1259"/>
      <c r="Q1259"/>
      <c r="R1259"/>
      <c r="S1259"/>
      <c r="T1259"/>
      <c r="U1259"/>
      <c r="V1259"/>
      <c r="W1259"/>
      <c r="X1259"/>
      <c r="Y1259"/>
      <c r="Z1259"/>
      <c r="AA1259"/>
      <c r="AB1259"/>
      <c r="AC1259"/>
      <c r="AD1259"/>
      <c r="AE1259"/>
      <c r="AF1259"/>
      <c r="AG1259"/>
      <c r="AH1259"/>
      <c r="AI1259"/>
    </row>
    <row r="1260" spans="1:35" s="3" customFormat="1" ht="15.75" customHeight="1" x14ac:dyDescent="0.25">
      <c r="A1260" s="18" t="s">
        <v>1398</v>
      </c>
      <c r="B1260" s="17" t="s">
        <v>19</v>
      </c>
      <c r="C1260" s="20">
        <v>50.426000000000002</v>
      </c>
      <c r="D1260" s="20">
        <v>27.041999999999998</v>
      </c>
      <c r="E1260" s="20">
        <v>46.243000000000002</v>
      </c>
      <c r="F1260" s="20">
        <f>(C1260+D1260+E1260)/3</f>
        <v>41.237000000000002</v>
      </c>
      <c r="G1260" s="20" t="s">
        <v>15</v>
      </c>
      <c r="H1260" s="27">
        <v>1.0347</v>
      </c>
      <c r="I1260" s="20">
        <v>0</v>
      </c>
      <c r="J1260"/>
      <c r="K1260"/>
      <c r="L1260"/>
      <c r="M1260"/>
      <c r="N1260"/>
      <c r="O1260"/>
      <c r="P1260"/>
      <c r="Q1260"/>
      <c r="R1260"/>
      <c r="S1260"/>
      <c r="T1260"/>
      <c r="U1260"/>
      <c r="V1260"/>
      <c r="W1260"/>
      <c r="X1260"/>
      <c r="Y1260"/>
      <c r="Z1260"/>
      <c r="AA1260"/>
      <c r="AB1260"/>
      <c r="AC1260"/>
      <c r="AD1260"/>
      <c r="AE1260"/>
      <c r="AF1260"/>
      <c r="AG1260"/>
      <c r="AH1260"/>
      <c r="AI1260"/>
    </row>
    <row r="1261" spans="1:35" s="3" customFormat="1" ht="15.75" customHeight="1" x14ac:dyDescent="0.25">
      <c r="A1261" s="18" t="s">
        <v>1399</v>
      </c>
      <c r="B1261" s="17" t="s">
        <v>1400</v>
      </c>
      <c r="C1261" s="20">
        <v>40.451000000000001</v>
      </c>
      <c r="D1261" s="20">
        <v>23.475999999999999</v>
      </c>
      <c r="E1261" s="20">
        <v>41.286999999999999</v>
      </c>
      <c r="F1261" s="20">
        <f>(C1261+D1261+E1261)/3</f>
        <v>35.071333333333335</v>
      </c>
      <c r="G1261" s="20" t="s">
        <v>15</v>
      </c>
      <c r="H1261" s="27">
        <v>1.0347</v>
      </c>
      <c r="I1261" s="20">
        <f>SUM(I1265:I1267)+SUM(I1269:I1270)+SUM(I1273:I1274)+SUM(I1277:I1277)</f>
        <v>102562.77334816202</v>
      </c>
      <c r="J1261"/>
      <c r="K1261"/>
      <c r="L1261"/>
      <c r="M1261"/>
      <c r="N1261"/>
      <c r="O1261"/>
      <c r="P1261"/>
      <c r="Q1261"/>
      <c r="R1261"/>
      <c r="S1261"/>
      <c r="T1261"/>
      <c r="U1261"/>
      <c r="V1261"/>
      <c r="W1261"/>
      <c r="X1261"/>
      <c r="Y1261"/>
      <c r="Z1261"/>
      <c r="AA1261"/>
      <c r="AB1261"/>
      <c r="AC1261"/>
      <c r="AD1261"/>
      <c r="AE1261"/>
      <c r="AF1261"/>
      <c r="AG1261"/>
      <c r="AH1261"/>
      <c r="AI1261"/>
    </row>
    <row r="1262" spans="1:35" s="3" customFormat="1" ht="15.75" customHeight="1" x14ac:dyDescent="0.25">
      <c r="A1262" s="18" t="s">
        <v>1399</v>
      </c>
      <c r="B1262" s="17" t="s">
        <v>1401</v>
      </c>
      <c r="C1262" s="20">
        <v>0</v>
      </c>
      <c r="D1262" s="20">
        <v>0</v>
      </c>
      <c r="E1262" s="20">
        <v>0</v>
      </c>
      <c r="F1262" s="20">
        <f t="shared" ref="F1262:F1272" si="232">(C1262+D1262+E1262)/3</f>
        <v>0</v>
      </c>
      <c r="G1262" s="20" t="s">
        <v>15</v>
      </c>
      <c r="H1262" s="27">
        <v>1.0347</v>
      </c>
      <c r="I1262" s="20">
        <f>IFERROR((F1262*G1262*H1262)/1000,0)</f>
        <v>0</v>
      </c>
      <c r="J1262"/>
      <c r="K1262"/>
      <c r="L1262"/>
      <c r="M1262"/>
      <c r="N1262"/>
      <c r="O1262"/>
      <c r="P1262"/>
      <c r="Q1262"/>
      <c r="R1262"/>
      <c r="S1262"/>
      <c r="T1262"/>
      <c r="U1262"/>
      <c r="V1262"/>
      <c r="W1262"/>
      <c r="X1262"/>
      <c r="Y1262"/>
      <c r="Z1262"/>
      <c r="AA1262"/>
      <c r="AB1262"/>
      <c r="AC1262"/>
      <c r="AD1262"/>
      <c r="AE1262"/>
      <c r="AF1262"/>
      <c r="AG1262"/>
      <c r="AH1262"/>
      <c r="AI1262"/>
    </row>
    <row r="1263" spans="1:35" s="3" customFormat="1" ht="15.75" customHeight="1" x14ac:dyDescent="0.25">
      <c r="A1263" s="18" t="s">
        <v>1399</v>
      </c>
      <c r="B1263" s="17" t="s">
        <v>21</v>
      </c>
      <c r="C1263" s="20">
        <v>0</v>
      </c>
      <c r="D1263" s="20">
        <v>0</v>
      </c>
      <c r="E1263" s="20">
        <v>0</v>
      </c>
      <c r="F1263" s="20">
        <f t="shared" si="232"/>
        <v>0</v>
      </c>
      <c r="G1263" s="20" t="s">
        <v>15</v>
      </c>
      <c r="H1263" s="27">
        <v>1.0347</v>
      </c>
      <c r="I1263" s="20">
        <v>0</v>
      </c>
      <c r="J1263"/>
      <c r="K1263"/>
      <c r="L1263"/>
      <c r="M1263"/>
      <c r="N1263"/>
      <c r="O1263"/>
      <c r="P1263"/>
      <c r="Q1263"/>
      <c r="R1263"/>
      <c r="S1263"/>
      <c r="T1263"/>
      <c r="U1263"/>
      <c r="V1263"/>
      <c r="W1263"/>
      <c r="X1263"/>
      <c r="Y1263"/>
      <c r="Z1263"/>
      <c r="AA1263"/>
      <c r="AB1263"/>
      <c r="AC1263"/>
      <c r="AD1263"/>
      <c r="AE1263"/>
      <c r="AF1263"/>
      <c r="AG1263"/>
      <c r="AH1263"/>
      <c r="AI1263"/>
    </row>
    <row r="1264" spans="1:35" s="3" customFormat="1" ht="110.25" customHeight="1" x14ac:dyDescent="0.25">
      <c r="A1264" s="18" t="s">
        <v>1399</v>
      </c>
      <c r="B1264" s="17" t="s">
        <v>1402</v>
      </c>
      <c r="C1264" s="20">
        <v>0</v>
      </c>
      <c r="D1264" s="20">
        <v>0</v>
      </c>
      <c r="E1264" s="20">
        <v>0</v>
      </c>
      <c r="F1264" s="20">
        <f t="shared" si="232"/>
        <v>0</v>
      </c>
      <c r="G1264" s="20" t="s">
        <v>15</v>
      </c>
      <c r="H1264" s="27">
        <v>1.0347</v>
      </c>
      <c r="I1264" s="20">
        <f>IFERROR((F1264*G1264*H1264)/1000,0)</f>
        <v>0</v>
      </c>
      <c r="J1264"/>
      <c r="K1264"/>
      <c r="L1264"/>
      <c r="M1264"/>
      <c r="N1264"/>
      <c r="O1264"/>
      <c r="P1264"/>
      <c r="Q1264"/>
      <c r="R1264"/>
      <c r="S1264"/>
      <c r="T1264"/>
      <c r="U1264"/>
      <c r="V1264"/>
      <c r="W1264"/>
      <c r="X1264"/>
      <c r="Y1264"/>
      <c r="Z1264"/>
      <c r="AA1264"/>
      <c r="AB1264"/>
      <c r="AC1264"/>
      <c r="AD1264"/>
      <c r="AE1264"/>
      <c r="AF1264"/>
      <c r="AG1264"/>
      <c r="AH1264"/>
      <c r="AI1264"/>
    </row>
    <row r="1265" spans="1:35" s="3" customFormat="1" ht="31.5" customHeight="1" x14ac:dyDescent="0.25">
      <c r="A1265" s="18" t="s">
        <v>1403</v>
      </c>
      <c r="B1265" s="17" t="s">
        <v>29</v>
      </c>
      <c r="C1265" s="20">
        <v>0</v>
      </c>
      <c r="D1265" s="20">
        <v>0</v>
      </c>
      <c r="E1265" s="20">
        <v>0</v>
      </c>
      <c r="F1265" s="20">
        <f t="shared" si="232"/>
        <v>0</v>
      </c>
      <c r="G1265" s="20">
        <v>1839233.98</v>
      </c>
      <c r="H1265" s="27">
        <v>1.0347</v>
      </c>
      <c r="I1265" s="20">
        <f t="shared" ref="I1265:I1267" si="233">(F1265*G1265*H1265)/1000</f>
        <v>0</v>
      </c>
      <c r="J1265"/>
      <c r="K1265"/>
      <c r="L1265"/>
      <c r="M1265"/>
      <c r="N1265"/>
      <c r="O1265"/>
      <c r="P1265"/>
      <c r="Q1265"/>
      <c r="R1265"/>
      <c r="S1265"/>
      <c r="T1265"/>
      <c r="U1265"/>
      <c r="V1265"/>
      <c r="W1265"/>
      <c r="X1265"/>
      <c r="Y1265"/>
      <c r="Z1265"/>
      <c r="AA1265"/>
      <c r="AB1265"/>
      <c r="AC1265"/>
      <c r="AD1265"/>
      <c r="AE1265"/>
      <c r="AF1265"/>
      <c r="AG1265"/>
      <c r="AH1265"/>
      <c r="AI1265"/>
    </row>
    <row r="1266" spans="1:35" s="3" customFormat="1" ht="15.75" customHeight="1" x14ac:dyDescent="0.25">
      <c r="A1266" s="18" t="s">
        <v>1404</v>
      </c>
      <c r="B1266" s="17" t="s">
        <v>1405</v>
      </c>
      <c r="C1266" s="20">
        <v>0</v>
      </c>
      <c r="D1266" s="20">
        <v>0</v>
      </c>
      <c r="E1266" s="20">
        <v>0</v>
      </c>
      <c r="F1266" s="20">
        <f t="shared" si="232"/>
        <v>0</v>
      </c>
      <c r="G1266" s="20">
        <v>1319742.1000000001</v>
      </c>
      <c r="H1266" s="27">
        <v>1.0347</v>
      </c>
      <c r="I1266" s="20">
        <f t="shared" si="233"/>
        <v>0</v>
      </c>
      <c r="J1266"/>
      <c r="K1266"/>
      <c r="L1266"/>
      <c r="M1266"/>
      <c r="N1266"/>
      <c r="O1266"/>
      <c r="P1266"/>
      <c r="Q1266"/>
      <c r="R1266"/>
      <c r="S1266"/>
      <c r="T1266"/>
      <c r="U1266"/>
      <c r="V1266"/>
      <c r="W1266"/>
      <c r="X1266"/>
      <c r="Y1266"/>
      <c r="Z1266"/>
      <c r="AA1266"/>
      <c r="AB1266"/>
      <c r="AC1266"/>
      <c r="AD1266"/>
      <c r="AE1266"/>
      <c r="AF1266"/>
      <c r="AG1266"/>
      <c r="AH1266"/>
      <c r="AI1266"/>
    </row>
    <row r="1267" spans="1:35" s="3" customFormat="1" ht="15.75" customHeight="1" x14ac:dyDescent="0.25">
      <c r="A1267" s="18" t="s">
        <v>1406</v>
      </c>
      <c r="B1267" s="17" t="s">
        <v>1407</v>
      </c>
      <c r="C1267" s="20">
        <v>0</v>
      </c>
      <c r="D1267" s="20">
        <v>0</v>
      </c>
      <c r="E1267" s="20">
        <v>0</v>
      </c>
      <c r="F1267" s="20">
        <f t="shared" si="232"/>
        <v>0</v>
      </c>
      <c r="G1267" s="20">
        <v>2361753.3199999998</v>
      </c>
      <c r="H1267" s="27">
        <v>1.0347</v>
      </c>
      <c r="I1267" s="20">
        <f t="shared" si="233"/>
        <v>0</v>
      </c>
      <c r="J1267"/>
      <c r="K1267"/>
      <c r="L1267"/>
      <c r="M1267"/>
      <c r="N1267"/>
      <c r="O1267"/>
      <c r="P1267"/>
      <c r="Q1267"/>
      <c r="R1267"/>
      <c r="S1267"/>
      <c r="T1267"/>
      <c r="U1267"/>
      <c r="V1267"/>
      <c r="W1267"/>
      <c r="X1267"/>
      <c r="Y1267"/>
      <c r="Z1267"/>
      <c r="AA1267"/>
      <c r="AB1267"/>
      <c r="AC1267"/>
      <c r="AD1267"/>
      <c r="AE1267"/>
      <c r="AF1267"/>
      <c r="AG1267"/>
      <c r="AH1267"/>
      <c r="AI1267"/>
    </row>
    <row r="1268" spans="1:35" s="3" customFormat="1" ht="15.75" customHeight="1" x14ac:dyDescent="0.25">
      <c r="A1268" s="18" t="s">
        <v>1399</v>
      </c>
      <c r="B1268" s="17" t="s">
        <v>1408</v>
      </c>
      <c r="C1268" s="20">
        <v>0</v>
      </c>
      <c r="D1268" s="20">
        <v>0</v>
      </c>
      <c r="E1268" s="20">
        <v>0</v>
      </c>
      <c r="F1268" s="20">
        <f t="shared" si="232"/>
        <v>0</v>
      </c>
      <c r="G1268" s="20" t="s">
        <v>15</v>
      </c>
      <c r="H1268" s="27">
        <v>1.0347</v>
      </c>
      <c r="I1268" s="20">
        <f>IFERROR((F1268*G1268*H1268)/1000,0)</f>
        <v>0</v>
      </c>
      <c r="J1268"/>
      <c r="K1268"/>
      <c r="L1268"/>
      <c r="M1268"/>
      <c r="N1268"/>
      <c r="O1268"/>
      <c r="P1268"/>
      <c r="Q1268"/>
      <c r="R1268"/>
      <c r="S1268"/>
      <c r="T1268"/>
      <c r="U1268"/>
      <c r="V1268"/>
      <c r="W1268"/>
      <c r="X1268"/>
      <c r="Y1268"/>
      <c r="Z1268"/>
      <c r="AA1268"/>
      <c r="AB1268"/>
      <c r="AC1268"/>
      <c r="AD1268"/>
      <c r="AE1268"/>
      <c r="AF1268"/>
      <c r="AG1268"/>
      <c r="AH1268"/>
      <c r="AI1268"/>
    </row>
    <row r="1269" spans="1:35" s="3" customFormat="1" ht="15.75" customHeight="1" x14ac:dyDescent="0.25">
      <c r="A1269" s="18" t="s">
        <v>1409</v>
      </c>
      <c r="B1269" s="17" t="s">
        <v>29</v>
      </c>
      <c r="C1269" s="20">
        <v>0</v>
      </c>
      <c r="D1269" s="20">
        <v>0</v>
      </c>
      <c r="E1269" s="20">
        <v>0</v>
      </c>
      <c r="F1269" s="20">
        <f t="shared" si="232"/>
        <v>0</v>
      </c>
      <c r="G1269" s="20">
        <v>2645920.35</v>
      </c>
      <c r="H1269" s="27">
        <v>1.0347</v>
      </c>
      <c r="I1269" s="20">
        <f t="shared" ref="I1269:I1270" si="234">(F1269*G1269*H1269)/1000</f>
        <v>0</v>
      </c>
      <c r="J1269"/>
      <c r="K1269"/>
      <c r="L1269"/>
      <c r="M1269"/>
      <c r="N1269"/>
      <c r="O1269"/>
      <c r="P1269"/>
      <c r="Q1269"/>
      <c r="R1269"/>
      <c r="S1269"/>
      <c r="T1269"/>
      <c r="U1269"/>
      <c r="V1269"/>
      <c r="W1269"/>
      <c r="X1269"/>
      <c r="Y1269"/>
      <c r="Z1269"/>
      <c r="AA1269"/>
      <c r="AB1269"/>
      <c r="AC1269"/>
      <c r="AD1269"/>
      <c r="AE1269"/>
      <c r="AF1269"/>
      <c r="AG1269"/>
      <c r="AH1269"/>
      <c r="AI1269"/>
    </row>
    <row r="1270" spans="1:35" s="3" customFormat="1" ht="15.75" customHeight="1" x14ac:dyDescent="0.25">
      <c r="A1270" s="18" t="s">
        <v>1410</v>
      </c>
      <c r="B1270" s="17" t="s">
        <v>1405</v>
      </c>
      <c r="C1270" s="20">
        <v>0</v>
      </c>
      <c r="D1270" s="20">
        <v>0</v>
      </c>
      <c r="E1270" s="20">
        <v>0</v>
      </c>
      <c r="F1270" s="20">
        <f t="shared" si="232"/>
        <v>0</v>
      </c>
      <c r="G1270" s="20">
        <v>2880123.97</v>
      </c>
      <c r="H1270" s="27">
        <v>1.0347</v>
      </c>
      <c r="I1270" s="20">
        <f t="shared" si="234"/>
        <v>0</v>
      </c>
      <c r="J1270"/>
      <c r="K1270"/>
      <c r="L1270"/>
      <c r="M1270"/>
      <c r="N1270"/>
      <c r="O1270"/>
      <c r="P1270"/>
      <c r="Q1270"/>
      <c r="R1270"/>
      <c r="S1270"/>
      <c r="T1270"/>
      <c r="U1270"/>
      <c r="V1270"/>
      <c r="W1270"/>
      <c r="X1270"/>
      <c r="Y1270"/>
      <c r="Z1270"/>
      <c r="AA1270"/>
      <c r="AB1270"/>
      <c r="AC1270"/>
      <c r="AD1270"/>
      <c r="AE1270"/>
      <c r="AF1270"/>
      <c r="AG1270"/>
      <c r="AH1270"/>
      <c r="AI1270"/>
    </row>
    <row r="1271" spans="1:35" s="3" customFormat="1" ht="15.75" customHeight="1" x14ac:dyDescent="0.25">
      <c r="A1271" s="18" t="s">
        <v>1399</v>
      </c>
      <c r="B1271" s="17" t="s">
        <v>47</v>
      </c>
      <c r="C1271" s="20">
        <v>0</v>
      </c>
      <c r="D1271" s="20">
        <v>0</v>
      </c>
      <c r="E1271" s="20">
        <v>0</v>
      </c>
      <c r="F1271" s="20">
        <f t="shared" si="232"/>
        <v>0</v>
      </c>
      <c r="G1271" s="20" t="s">
        <v>15</v>
      </c>
      <c r="H1271" s="27">
        <v>1.0347</v>
      </c>
      <c r="I1271" s="20">
        <v>0</v>
      </c>
      <c r="J1271"/>
      <c r="K1271"/>
      <c r="L1271"/>
      <c r="M1271"/>
      <c r="N1271"/>
      <c r="O1271"/>
      <c r="P1271"/>
      <c r="Q1271"/>
      <c r="R1271"/>
      <c r="S1271"/>
      <c r="T1271"/>
      <c r="U1271"/>
      <c r="V1271"/>
      <c r="W1271"/>
      <c r="X1271"/>
      <c r="Y1271"/>
      <c r="Z1271"/>
      <c r="AA1271"/>
      <c r="AB1271"/>
      <c r="AC1271"/>
      <c r="AD1271"/>
      <c r="AE1271"/>
      <c r="AF1271"/>
      <c r="AG1271"/>
      <c r="AH1271"/>
      <c r="AI1271"/>
    </row>
    <row r="1272" spans="1:35" s="3" customFormat="1" ht="15.75" customHeight="1" x14ac:dyDescent="0.25">
      <c r="A1272" s="18" t="s">
        <v>1399</v>
      </c>
      <c r="B1272" s="17" t="s">
        <v>1411</v>
      </c>
      <c r="C1272" s="20">
        <v>0</v>
      </c>
      <c r="D1272" s="20">
        <v>0</v>
      </c>
      <c r="E1272" s="20">
        <v>0</v>
      </c>
      <c r="F1272" s="20">
        <f t="shared" si="232"/>
        <v>0</v>
      </c>
      <c r="G1272" s="20" t="s">
        <v>15</v>
      </c>
      <c r="H1272" s="27">
        <v>1.0347</v>
      </c>
      <c r="I1272" s="20">
        <f>IFERROR((F1272*G1272*H1272)/1000,0)</f>
        <v>0</v>
      </c>
      <c r="J1272"/>
      <c r="K1272"/>
      <c r="L1272"/>
      <c r="M1272"/>
      <c r="N1272"/>
      <c r="O1272"/>
      <c r="P1272"/>
      <c r="Q1272"/>
      <c r="R1272"/>
      <c r="S1272"/>
      <c r="T1272"/>
      <c r="U1272"/>
      <c r="V1272"/>
      <c r="W1272"/>
      <c r="X1272"/>
      <c r="Y1272"/>
      <c r="Z1272"/>
      <c r="AA1272"/>
      <c r="AB1272"/>
      <c r="AC1272"/>
      <c r="AD1272"/>
      <c r="AE1272"/>
      <c r="AF1272"/>
      <c r="AG1272"/>
      <c r="AH1272"/>
      <c r="AI1272"/>
    </row>
    <row r="1273" spans="1:35" s="3" customFormat="1" ht="15.75" customHeight="1" x14ac:dyDescent="0.25">
      <c r="A1273" s="18" t="s">
        <v>1412</v>
      </c>
      <c r="B1273" s="17" t="s">
        <v>29</v>
      </c>
      <c r="C1273" s="20">
        <v>40.451000000000001</v>
      </c>
      <c r="D1273" s="20">
        <v>23.475999999999999</v>
      </c>
      <c r="E1273" s="20">
        <v>41.286999999999999</v>
      </c>
      <c r="F1273" s="20">
        <f>(C1273+D1273+E1273)/3</f>
        <v>35.071333333333335</v>
      </c>
      <c r="G1273" s="20">
        <v>2826331.05</v>
      </c>
      <c r="H1273" s="27">
        <v>1.0347</v>
      </c>
      <c r="I1273" s="20">
        <f>(F1273*G1273*H1273)/1000</f>
        <v>102562.77334816202</v>
      </c>
      <c r="J1273"/>
      <c r="K1273"/>
      <c r="L1273"/>
      <c r="M1273"/>
      <c r="N1273"/>
      <c r="O1273"/>
      <c r="P1273"/>
      <c r="Q1273"/>
      <c r="R1273"/>
      <c r="S1273"/>
      <c r="T1273"/>
      <c r="U1273"/>
      <c r="V1273"/>
      <c r="W1273"/>
      <c r="X1273"/>
      <c r="Y1273"/>
      <c r="Z1273"/>
      <c r="AA1273"/>
      <c r="AB1273"/>
      <c r="AC1273"/>
      <c r="AD1273"/>
      <c r="AE1273"/>
      <c r="AF1273"/>
      <c r="AG1273"/>
      <c r="AH1273"/>
      <c r="AI1273"/>
    </row>
    <row r="1274" spans="1:35" s="3" customFormat="1" ht="15.75" customHeight="1" x14ac:dyDescent="0.25">
      <c r="A1274" s="18" t="s">
        <v>1413</v>
      </c>
      <c r="B1274" s="17" t="s">
        <v>1405</v>
      </c>
      <c r="C1274" s="20">
        <v>0</v>
      </c>
      <c r="D1274" s="20">
        <v>0</v>
      </c>
      <c r="E1274" s="20">
        <v>0</v>
      </c>
      <c r="F1274" s="20">
        <f t="shared" ref="F1274:F1275" si="235">(C1274+D1274+E1274)/3</f>
        <v>0</v>
      </c>
      <c r="G1274" s="20">
        <v>1757260.88</v>
      </c>
      <c r="H1274" s="27">
        <v>1.0347</v>
      </c>
      <c r="I1274" s="20">
        <f t="shared" ref="I1274:I1275" si="236">(F1274*G1274*H1274)/1000</f>
        <v>0</v>
      </c>
      <c r="J1274"/>
      <c r="K1274"/>
      <c r="L1274"/>
      <c r="M1274"/>
      <c r="N1274"/>
      <c r="O1274"/>
      <c r="P1274"/>
      <c r="Q1274"/>
      <c r="R1274"/>
      <c r="S1274"/>
      <c r="T1274"/>
      <c r="U1274"/>
      <c r="V1274"/>
      <c r="W1274"/>
      <c r="X1274"/>
      <c r="Y1274"/>
      <c r="Z1274"/>
      <c r="AA1274"/>
      <c r="AB1274"/>
      <c r="AC1274"/>
      <c r="AD1274"/>
      <c r="AE1274"/>
      <c r="AF1274"/>
      <c r="AG1274"/>
      <c r="AH1274"/>
      <c r="AI1274"/>
    </row>
    <row r="1275" spans="1:35" s="3" customFormat="1" ht="15.75" customHeight="1" x14ac:dyDescent="0.25">
      <c r="A1275" s="18" t="s">
        <v>1414</v>
      </c>
      <c r="B1275" s="17" t="s">
        <v>1407</v>
      </c>
      <c r="C1275" s="20">
        <v>0</v>
      </c>
      <c r="D1275" s="20">
        <v>0</v>
      </c>
      <c r="E1275" s="20">
        <v>0</v>
      </c>
      <c r="F1275" s="20">
        <f t="shared" si="235"/>
        <v>0</v>
      </c>
      <c r="G1275" s="20">
        <v>2770395.17</v>
      </c>
      <c r="H1275" s="27">
        <v>1.0347</v>
      </c>
      <c r="I1275" s="20">
        <f t="shared" si="236"/>
        <v>0</v>
      </c>
      <c r="J1275"/>
      <c r="K1275"/>
      <c r="L1275"/>
      <c r="M1275"/>
      <c r="N1275"/>
      <c r="O1275"/>
      <c r="P1275"/>
      <c r="Q1275"/>
      <c r="R1275"/>
      <c r="S1275"/>
      <c r="T1275"/>
      <c r="U1275"/>
      <c r="V1275"/>
      <c r="W1275"/>
      <c r="X1275"/>
      <c r="Y1275"/>
      <c r="Z1275"/>
      <c r="AA1275"/>
      <c r="AB1275"/>
      <c r="AC1275"/>
      <c r="AD1275"/>
      <c r="AE1275"/>
      <c r="AF1275"/>
      <c r="AG1275"/>
      <c r="AH1275"/>
      <c r="AI1275"/>
    </row>
    <row r="1276" spans="1:35" s="3" customFormat="1" ht="15.75" customHeight="1" x14ac:dyDescent="0.25">
      <c r="A1276" s="18" t="s">
        <v>1399</v>
      </c>
      <c r="B1276" s="17" t="s">
        <v>1408</v>
      </c>
      <c r="C1276" s="20">
        <v>0</v>
      </c>
      <c r="D1276" s="20">
        <v>0</v>
      </c>
      <c r="E1276" s="20">
        <v>0</v>
      </c>
      <c r="F1276" s="20">
        <f>(C1276+D1276+E1276)/3</f>
        <v>0</v>
      </c>
      <c r="G1276" s="20" t="s">
        <v>15</v>
      </c>
      <c r="H1276" s="27">
        <v>1.0347</v>
      </c>
      <c r="I1276" s="20">
        <f>IFERROR((F1276*G1276*H1276)/1000,0)</f>
        <v>0</v>
      </c>
      <c r="J1276"/>
      <c r="K1276"/>
      <c r="L1276"/>
      <c r="M1276"/>
      <c r="N1276"/>
      <c r="O1276"/>
      <c r="P1276"/>
      <c r="Q1276"/>
      <c r="R1276"/>
      <c r="S1276"/>
      <c r="T1276"/>
      <c r="U1276"/>
      <c r="V1276"/>
      <c r="W1276"/>
      <c r="X1276"/>
      <c r="Y1276"/>
      <c r="Z1276"/>
      <c r="AA1276"/>
      <c r="AB1276"/>
      <c r="AC1276"/>
      <c r="AD1276"/>
      <c r="AE1276"/>
      <c r="AF1276"/>
      <c r="AG1276"/>
      <c r="AH1276"/>
      <c r="AI1276"/>
    </row>
    <row r="1277" spans="1:35" s="3" customFormat="1" ht="15.75" customHeight="1" x14ac:dyDescent="0.25">
      <c r="A1277" s="18" t="s">
        <v>1415</v>
      </c>
      <c r="B1277" s="17" t="s">
        <v>1405</v>
      </c>
      <c r="C1277" s="20">
        <v>0</v>
      </c>
      <c r="D1277" s="20">
        <v>0</v>
      </c>
      <c r="E1277" s="20">
        <v>0</v>
      </c>
      <c r="F1277" s="20">
        <f>(C1277+D1277+E1277)/3</f>
        <v>0</v>
      </c>
      <c r="G1277" s="20">
        <v>1381998.33</v>
      </c>
      <c r="H1277" s="27">
        <v>1.0347</v>
      </c>
      <c r="I1277" s="20">
        <f>(F1277*G1277*H1277)/1000</f>
        <v>0</v>
      </c>
      <c r="J1277"/>
      <c r="K1277"/>
      <c r="L1277"/>
      <c r="M1277"/>
      <c r="N1277"/>
      <c r="O1277"/>
      <c r="P1277"/>
      <c r="Q1277"/>
      <c r="R1277"/>
      <c r="S1277"/>
      <c r="T1277"/>
      <c r="U1277"/>
      <c r="V1277"/>
      <c r="W1277"/>
      <c r="X1277"/>
      <c r="Y1277"/>
      <c r="Z1277"/>
      <c r="AA1277"/>
      <c r="AB1277"/>
      <c r="AC1277"/>
      <c r="AD1277"/>
      <c r="AE1277"/>
      <c r="AF1277"/>
      <c r="AG1277"/>
      <c r="AH1277"/>
      <c r="AI1277"/>
    </row>
    <row r="1278" spans="1:35" s="3" customFormat="1" ht="15.75" customHeight="1" x14ac:dyDescent="0.25">
      <c r="A1278" s="18" t="s">
        <v>1416</v>
      </c>
      <c r="B1278" s="17" t="s">
        <v>1417</v>
      </c>
      <c r="C1278" s="20">
        <v>9.9749999999999996</v>
      </c>
      <c r="D1278" s="20">
        <v>3.5659999999999994</v>
      </c>
      <c r="E1278" s="20">
        <v>4.9560000000000004</v>
      </c>
      <c r="F1278" s="20">
        <f>(C1278+D1278+E1278)/3</f>
        <v>6.1656666666666666</v>
      </c>
      <c r="G1278" s="20" t="s">
        <v>15</v>
      </c>
      <c r="H1278" s="27">
        <v>1.0347</v>
      </c>
      <c r="I1278" s="20">
        <v>0</v>
      </c>
      <c r="J1278"/>
      <c r="K1278"/>
      <c r="L1278"/>
      <c r="M1278"/>
      <c r="N1278"/>
      <c r="O1278"/>
      <c r="P1278"/>
      <c r="Q1278"/>
      <c r="R1278"/>
      <c r="S1278"/>
      <c r="T1278"/>
      <c r="U1278"/>
      <c r="V1278"/>
      <c r="W1278"/>
      <c r="X1278"/>
      <c r="Y1278"/>
      <c r="Z1278"/>
      <c r="AA1278"/>
      <c r="AB1278"/>
      <c r="AC1278"/>
      <c r="AD1278"/>
      <c r="AE1278"/>
      <c r="AF1278"/>
      <c r="AG1278"/>
      <c r="AH1278"/>
      <c r="AI1278"/>
    </row>
    <row r="1279" spans="1:35" s="3" customFormat="1" ht="15.75" customHeight="1" x14ac:dyDescent="0.25">
      <c r="A1279" s="18" t="s">
        <v>1416</v>
      </c>
      <c r="B1279" s="17" t="s">
        <v>1401</v>
      </c>
      <c r="C1279" s="20">
        <v>0</v>
      </c>
      <c r="D1279" s="20">
        <v>0</v>
      </c>
      <c r="E1279" s="20">
        <v>0</v>
      </c>
      <c r="F1279" s="20">
        <f>(C1279+D1279+E1279)/3</f>
        <v>0</v>
      </c>
      <c r="G1279" s="20" t="s">
        <v>15</v>
      </c>
      <c r="H1279" s="27">
        <v>1.0347</v>
      </c>
      <c r="I1279" s="20">
        <f>IFERROR((F1279*G1279*H1279)/1000,0)</f>
        <v>0</v>
      </c>
      <c r="J1279"/>
      <c r="K1279"/>
      <c r="L1279"/>
      <c r="M1279"/>
      <c r="N1279"/>
      <c r="O1279"/>
      <c r="P1279"/>
      <c r="Q1279"/>
      <c r="R1279"/>
      <c r="S1279"/>
      <c r="T1279"/>
      <c r="U1279"/>
      <c r="V1279"/>
      <c r="W1279"/>
      <c r="X1279"/>
      <c r="Y1279"/>
      <c r="Z1279"/>
      <c r="AA1279"/>
      <c r="AB1279"/>
      <c r="AC1279"/>
      <c r="AD1279"/>
      <c r="AE1279"/>
      <c r="AF1279"/>
      <c r="AG1279"/>
      <c r="AH1279"/>
      <c r="AI1279"/>
    </row>
    <row r="1280" spans="1:35" s="3" customFormat="1" ht="15.75" customHeight="1" x14ac:dyDescent="0.25">
      <c r="A1280" s="18" t="s">
        <v>1416</v>
      </c>
      <c r="B1280" s="17" t="s">
        <v>21</v>
      </c>
      <c r="C1280" s="20">
        <v>0</v>
      </c>
      <c r="D1280" s="20">
        <v>0</v>
      </c>
      <c r="E1280" s="20">
        <v>0</v>
      </c>
      <c r="F1280" s="20">
        <f t="shared" ref="F1280" si="237">(C1280+D1280+E1280)/3</f>
        <v>0</v>
      </c>
      <c r="G1280" s="20" t="s">
        <v>15</v>
      </c>
      <c r="H1280" s="27">
        <v>1.0347</v>
      </c>
      <c r="I1280" s="20">
        <v>0</v>
      </c>
      <c r="J1280"/>
      <c r="K1280"/>
      <c r="L1280"/>
      <c r="M1280"/>
      <c r="N1280"/>
      <c r="O1280"/>
      <c r="P1280"/>
      <c r="Q1280"/>
      <c r="R1280"/>
      <c r="S1280"/>
      <c r="T1280"/>
      <c r="U1280"/>
      <c r="V1280"/>
      <c r="W1280"/>
      <c r="X1280"/>
      <c r="Y1280"/>
      <c r="Z1280"/>
      <c r="AA1280"/>
      <c r="AB1280"/>
      <c r="AC1280"/>
      <c r="AD1280"/>
      <c r="AE1280"/>
      <c r="AF1280"/>
      <c r="AG1280"/>
      <c r="AH1280"/>
      <c r="AI1280"/>
    </row>
    <row r="1281" spans="1:35" s="3" customFormat="1" ht="15.75" customHeight="1" x14ac:dyDescent="0.25">
      <c r="A1281" s="18" t="s">
        <v>1416</v>
      </c>
      <c r="B1281" s="17" t="s">
        <v>1411</v>
      </c>
      <c r="C1281" s="20">
        <v>0</v>
      </c>
      <c r="D1281" s="20">
        <v>0</v>
      </c>
      <c r="E1281" s="20">
        <v>0</v>
      </c>
      <c r="F1281" s="20">
        <f>(C1281+D1281+E1281)/3</f>
        <v>0</v>
      </c>
      <c r="G1281" s="20" t="s">
        <v>15</v>
      </c>
      <c r="H1281" s="27">
        <v>1.0347</v>
      </c>
      <c r="I1281" s="20">
        <f>IFERROR((F1281*G1281*H1281)/1000,0)</f>
        <v>0</v>
      </c>
      <c r="J1281"/>
      <c r="K1281"/>
      <c r="L1281"/>
      <c r="M1281"/>
      <c r="N1281"/>
      <c r="O1281"/>
      <c r="P1281"/>
      <c r="Q1281"/>
      <c r="R1281"/>
      <c r="S1281"/>
      <c r="T1281"/>
      <c r="U1281"/>
      <c r="V1281"/>
      <c r="W1281"/>
      <c r="X1281"/>
      <c r="Y1281"/>
      <c r="Z1281"/>
      <c r="AA1281"/>
      <c r="AB1281"/>
      <c r="AC1281"/>
      <c r="AD1281"/>
      <c r="AE1281"/>
      <c r="AF1281"/>
      <c r="AG1281"/>
      <c r="AH1281"/>
      <c r="AI1281"/>
    </row>
    <row r="1282" spans="1:35" s="3" customFormat="1" ht="94.5" customHeight="1" x14ac:dyDescent="0.25">
      <c r="A1282" s="18" t="s">
        <v>1418</v>
      </c>
      <c r="B1282" s="17" t="s">
        <v>1405</v>
      </c>
      <c r="C1282" s="20">
        <v>0</v>
      </c>
      <c r="D1282" s="20">
        <v>0</v>
      </c>
      <c r="E1282" s="20">
        <v>0</v>
      </c>
      <c r="F1282" s="20">
        <f t="shared" ref="F1282:F1295" si="238">(C1282+D1282+E1282)/3</f>
        <v>0</v>
      </c>
      <c r="G1282" s="20" t="s">
        <v>15</v>
      </c>
      <c r="H1282" s="27">
        <v>1.0347</v>
      </c>
      <c r="I1282" s="20">
        <v>0</v>
      </c>
      <c r="J1282"/>
      <c r="K1282"/>
      <c r="L1282"/>
      <c r="M1282"/>
      <c r="N1282"/>
      <c r="O1282"/>
      <c r="P1282"/>
      <c r="Q1282"/>
      <c r="R1282"/>
      <c r="S1282"/>
      <c r="T1282"/>
      <c r="U1282"/>
      <c r="V1282"/>
      <c r="W1282"/>
      <c r="X1282"/>
      <c r="Y1282"/>
      <c r="Z1282"/>
      <c r="AA1282"/>
      <c r="AB1282"/>
      <c r="AC1282"/>
      <c r="AD1282"/>
      <c r="AE1282"/>
      <c r="AF1282"/>
      <c r="AG1282"/>
      <c r="AH1282"/>
      <c r="AI1282"/>
    </row>
    <row r="1283" spans="1:35" s="3" customFormat="1" ht="15.75" customHeight="1" x14ac:dyDescent="0.25">
      <c r="A1283" s="18" t="s">
        <v>1419</v>
      </c>
      <c r="B1283" s="17" t="s">
        <v>1407</v>
      </c>
      <c r="C1283" s="20">
        <v>0</v>
      </c>
      <c r="D1283" s="20">
        <v>0</v>
      </c>
      <c r="E1283" s="20">
        <v>0</v>
      </c>
      <c r="F1283" s="20">
        <f t="shared" si="238"/>
        <v>0</v>
      </c>
      <c r="G1283" s="20" t="s">
        <v>15</v>
      </c>
      <c r="H1283" s="27">
        <v>1.0347</v>
      </c>
      <c r="I1283" s="20">
        <v>0</v>
      </c>
      <c r="J1283"/>
      <c r="K1283"/>
      <c r="L1283"/>
      <c r="M1283"/>
      <c r="N1283"/>
      <c r="O1283"/>
      <c r="P1283"/>
      <c r="Q1283"/>
      <c r="R1283"/>
      <c r="S1283"/>
      <c r="T1283"/>
      <c r="U1283"/>
      <c r="V1283"/>
      <c r="W1283"/>
      <c r="X1283"/>
      <c r="Y1283"/>
      <c r="Z1283"/>
      <c r="AA1283"/>
      <c r="AB1283"/>
      <c r="AC1283"/>
      <c r="AD1283"/>
      <c r="AE1283"/>
      <c r="AF1283"/>
      <c r="AG1283"/>
      <c r="AH1283"/>
      <c r="AI1283"/>
    </row>
    <row r="1284" spans="1:35" s="3" customFormat="1" ht="15.75" customHeight="1" x14ac:dyDescent="0.25">
      <c r="A1284" s="18" t="s">
        <v>1416</v>
      </c>
      <c r="B1284" s="17" t="s">
        <v>47</v>
      </c>
      <c r="C1284" s="20">
        <v>0</v>
      </c>
      <c r="D1284" s="20">
        <v>0</v>
      </c>
      <c r="E1284" s="20">
        <v>0</v>
      </c>
      <c r="F1284" s="20">
        <f t="shared" si="238"/>
        <v>0</v>
      </c>
      <c r="G1284" s="20" t="s">
        <v>15</v>
      </c>
      <c r="H1284" s="27">
        <v>1.0347</v>
      </c>
      <c r="I1284" s="20">
        <v>0</v>
      </c>
      <c r="J1284"/>
      <c r="K1284"/>
      <c r="L1284"/>
      <c r="M1284"/>
      <c r="N1284"/>
      <c r="O1284"/>
      <c r="P1284"/>
      <c r="Q1284"/>
      <c r="R1284"/>
      <c r="S1284"/>
      <c r="T1284"/>
      <c r="U1284"/>
      <c r="V1284"/>
      <c r="W1284"/>
      <c r="X1284"/>
      <c r="Y1284"/>
      <c r="Z1284"/>
      <c r="AA1284"/>
      <c r="AB1284"/>
      <c r="AC1284"/>
      <c r="AD1284"/>
      <c r="AE1284"/>
      <c r="AF1284"/>
      <c r="AG1284"/>
      <c r="AH1284"/>
      <c r="AI1284"/>
    </row>
    <row r="1285" spans="1:35" s="3" customFormat="1" ht="15.75" customHeight="1" x14ac:dyDescent="0.25">
      <c r="A1285" s="18" t="s">
        <v>1416</v>
      </c>
      <c r="B1285" s="17" t="s">
        <v>1411</v>
      </c>
      <c r="C1285" s="20">
        <v>0</v>
      </c>
      <c r="D1285" s="20">
        <v>0</v>
      </c>
      <c r="E1285" s="20">
        <v>0</v>
      </c>
      <c r="F1285" s="20">
        <f t="shared" si="238"/>
        <v>0</v>
      </c>
      <c r="G1285" s="20" t="s">
        <v>15</v>
      </c>
      <c r="H1285" s="27">
        <v>1.0347</v>
      </c>
      <c r="I1285" s="20">
        <f>IFERROR((F1285*G1285*H1285)/1000,0)</f>
        <v>0</v>
      </c>
      <c r="J1285"/>
      <c r="K1285"/>
      <c r="L1285"/>
      <c r="M1285"/>
      <c r="N1285"/>
      <c r="O1285"/>
      <c r="P1285"/>
      <c r="Q1285"/>
      <c r="R1285"/>
      <c r="S1285"/>
      <c r="T1285"/>
      <c r="U1285"/>
      <c r="V1285"/>
      <c r="W1285"/>
      <c r="X1285"/>
      <c r="Y1285"/>
      <c r="Z1285"/>
      <c r="AA1285"/>
      <c r="AB1285"/>
      <c r="AC1285"/>
      <c r="AD1285"/>
      <c r="AE1285"/>
      <c r="AF1285"/>
      <c r="AG1285"/>
      <c r="AH1285"/>
      <c r="AI1285"/>
    </row>
    <row r="1286" spans="1:35" s="3" customFormat="1" ht="15.75" customHeight="1" x14ac:dyDescent="0.25">
      <c r="A1286" s="18" t="s">
        <v>1420</v>
      </c>
      <c r="B1286" s="17" t="s">
        <v>29</v>
      </c>
      <c r="C1286" s="20">
        <v>9.9749999999999996</v>
      </c>
      <c r="D1286" s="20">
        <v>3.5659999999999994</v>
      </c>
      <c r="E1286" s="20">
        <v>4.9560000000000004</v>
      </c>
      <c r="F1286" s="20">
        <f t="shared" si="238"/>
        <v>6.1656666666666666</v>
      </c>
      <c r="G1286" s="20">
        <v>3017060.76</v>
      </c>
      <c r="H1286" s="27">
        <v>1.0347</v>
      </c>
      <c r="I1286" s="20">
        <f t="shared" ref="I1286" si="239">(F1286*G1286*H1286)/1000</f>
        <v>19247.686985525623</v>
      </c>
      <c r="J1286"/>
      <c r="K1286"/>
      <c r="L1286"/>
      <c r="M1286"/>
      <c r="N1286"/>
      <c r="O1286"/>
      <c r="P1286"/>
      <c r="Q1286"/>
      <c r="R1286"/>
      <c r="S1286"/>
      <c r="T1286"/>
      <c r="U1286"/>
      <c r="V1286"/>
      <c r="W1286"/>
      <c r="X1286"/>
      <c r="Y1286"/>
      <c r="Z1286"/>
      <c r="AA1286"/>
      <c r="AB1286"/>
      <c r="AC1286"/>
      <c r="AD1286"/>
      <c r="AE1286"/>
      <c r="AF1286"/>
      <c r="AG1286"/>
      <c r="AH1286"/>
      <c r="AI1286"/>
    </row>
    <row r="1287" spans="1:35" s="3" customFormat="1" ht="15.75" customHeight="1" x14ac:dyDescent="0.25">
      <c r="A1287" s="18" t="s">
        <v>1421</v>
      </c>
      <c r="B1287" s="17" t="s">
        <v>1405</v>
      </c>
      <c r="C1287" s="20">
        <v>0</v>
      </c>
      <c r="D1287" s="20">
        <v>0</v>
      </c>
      <c r="E1287" s="20">
        <v>0</v>
      </c>
      <c r="F1287" s="20">
        <f t="shared" si="238"/>
        <v>0</v>
      </c>
      <c r="G1287" s="20" t="s">
        <v>15</v>
      </c>
      <c r="H1287" s="27">
        <v>1.0347</v>
      </c>
      <c r="I1287" s="20">
        <v>0</v>
      </c>
      <c r="J1287"/>
      <c r="K1287"/>
      <c r="L1287"/>
      <c r="M1287"/>
      <c r="N1287"/>
      <c r="O1287"/>
      <c r="P1287"/>
      <c r="Q1287"/>
      <c r="R1287"/>
      <c r="S1287"/>
      <c r="T1287"/>
      <c r="U1287"/>
      <c r="V1287"/>
      <c r="W1287"/>
      <c r="X1287"/>
      <c r="Y1287"/>
      <c r="Z1287"/>
      <c r="AA1287"/>
      <c r="AB1287"/>
      <c r="AC1287"/>
      <c r="AD1287"/>
      <c r="AE1287"/>
      <c r="AF1287"/>
      <c r="AG1287"/>
      <c r="AH1287"/>
      <c r="AI1287"/>
    </row>
    <row r="1288" spans="1:35" s="3" customFormat="1" ht="15.75" customHeight="1" x14ac:dyDescent="0.25">
      <c r="A1288" s="18" t="s">
        <v>1416</v>
      </c>
      <c r="B1288" s="17" t="s">
        <v>1408</v>
      </c>
      <c r="C1288" s="20">
        <v>0</v>
      </c>
      <c r="D1288" s="20">
        <v>0</v>
      </c>
      <c r="E1288" s="20">
        <v>0</v>
      </c>
      <c r="F1288" s="20">
        <f t="shared" si="238"/>
        <v>0</v>
      </c>
      <c r="G1288" s="20" t="s">
        <v>15</v>
      </c>
      <c r="H1288" s="27">
        <v>1.0347</v>
      </c>
      <c r="I1288" s="20">
        <f>IFERROR((F1288*G1288*H1288)/1000,0)</f>
        <v>0</v>
      </c>
      <c r="J1288"/>
      <c r="K1288"/>
      <c r="L1288"/>
      <c r="M1288"/>
      <c r="N1288"/>
      <c r="O1288"/>
      <c r="P1288"/>
      <c r="Q1288"/>
      <c r="R1288"/>
      <c r="S1288"/>
      <c r="T1288"/>
      <c r="U1288"/>
      <c r="V1288"/>
      <c r="W1288"/>
      <c r="X1288"/>
      <c r="Y1288"/>
      <c r="Z1288"/>
      <c r="AA1288"/>
      <c r="AB1288"/>
      <c r="AC1288"/>
      <c r="AD1288"/>
      <c r="AE1288"/>
      <c r="AF1288"/>
      <c r="AG1288"/>
      <c r="AH1288"/>
      <c r="AI1288"/>
    </row>
    <row r="1289" spans="1:35" s="3" customFormat="1" ht="110.25" customHeight="1" x14ac:dyDescent="0.25">
      <c r="A1289" s="18" t="s">
        <v>1422</v>
      </c>
      <c r="B1289" s="17" t="s">
        <v>1405</v>
      </c>
      <c r="C1289" s="20">
        <v>0</v>
      </c>
      <c r="D1289" s="20">
        <v>0</v>
      </c>
      <c r="E1289" s="20">
        <v>0</v>
      </c>
      <c r="F1289" s="20">
        <f t="shared" si="238"/>
        <v>0</v>
      </c>
      <c r="G1289" s="20">
        <v>3259310.64</v>
      </c>
      <c r="H1289" s="27">
        <v>1.0347</v>
      </c>
      <c r="I1289" s="20">
        <f>F1289*G1289*H1289/1000</f>
        <v>0</v>
      </c>
      <c r="J1289"/>
      <c r="K1289"/>
      <c r="L1289"/>
      <c r="M1289"/>
      <c r="N1289"/>
      <c r="O1289"/>
      <c r="P1289"/>
      <c r="Q1289"/>
      <c r="R1289"/>
      <c r="S1289"/>
      <c r="T1289"/>
      <c r="U1289"/>
      <c r="V1289"/>
      <c r="W1289"/>
      <c r="X1289"/>
      <c r="Y1289"/>
      <c r="Z1289"/>
      <c r="AA1289"/>
      <c r="AB1289"/>
      <c r="AC1289"/>
      <c r="AD1289"/>
      <c r="AE1289"/>
      <c r="AF1289"/>
      <c r="AG1289"/>
      <c r="AH1289"/>
      <c r="AI1289"/>
    </row>
    <row r="1290" spans="1:35" s="3" customFormat="1" ht="31.5" customHeight="1" x14ac:dyDescent="0.25">
      <c r="A1290" s="18" t="s">
        <v>1423</v>
      </c>
      <c r="B1290" s="17" t="s">
        <v>1424</v>
      </c>
      <c r="C1290" s="20">
        <v>0</v>
      </c>
      <c r="D1290" s="20">
        <v>0</v>
      </c>
      <c r="E1290" s="20">
        <v>0</v>
      </c>
      <c r="F1290" s="20">
        <f t="shared" si="238"/>
        <v>0</v>
      </c>
      <c r="G1290" s="20" t="s">
        <v>15</v>
      </c>
      <c r="H1290" s="27">
        <v>1.0347</v>
      </c>
      <c r="I1290" s="20">
        <f>IFERROR((F1290*G1290*H1290)/1000,0)</f>
        <v>0</v>
      </c>
      <c r="J1290"/>
      <c r="K1290"/>
      <c r="L1290"/>
      <c r="M1290"/>
      <c r="N1290"/>
      <c r="O1290"/>
      <c r="P1290"/>
      <c r="Q1290"/>
      <c r="R1290"/>
      <c r="S1290"/>
      <c r="T1290"/>
      <c r="U1290"/>
      <c r="V1290"/>
      <c r="W1290"/>
      <c r="X1290"/>
      <c r="Y1290"/>
      <c r="Z1290"/>
      <c r="AA1290"/>
      <c r="AB1290"/>
      <c r="AC1290"/>
      <c r="AD1290"/>
      <c r="AE1290"/>
      <c r="AF1290"/>
      <c r="AG1290"/>
      <c r="AH1290"/>
      <c r="AI1290"/>
    </row>
    <row r="1291" spans="1:35" s="3" customFormat="1" ht="15.75" customHeight="1" x14ac:dyDescent="0.25">
      <c r="A1291" s="18" t="s">
        <v>1423</v>
      </c>
      <c r="B1291" s="17" t="s">
        <v>21</v>
      </c>
      <c r="C1291" s="20">
        <v>0</v>
      </c>
      <c r="D1291" s="20">
        <v>0</v>
      </c>
      <c r="E1291" s="20">
        <v>0</v>
      </c>
      <c r="F1291" s="20">
        <f t="shared" si="238"/>
        <v>0</v>
      </c>
      <c r="G1291" s="20" t="s">
        <v>15</v>
      </c>
      <c r="H1291" s="27">
        <v>1.0347</v>
      </c>
      <c r="I1291" s="20">
        <f>IFERROR((F1291*G1291*H1291)/1000,0)</f>
        <v>0</v>
      </c>
      <c r="J1291"/>
      <c r="K1291"/>
      <c r="L1291"/>
      <c r="M1291"/>
      <c r="N1291"/>
      <c r="O1291"/>
      <c r="P1291"/>
      <c r="Q1291"/>
      <c r="R1291"/>
      <c r="S1291"/>
      <c r="T1291"/>
      <c r="U1291"/>
      <c r="V1291"/>
      <c r="W1291"/>
      <c r="X1291"/>
      <c r="Y1291"/>
      <c r="Z1291"/>
      <c r="AA1291"/>
      <c r="AB1291"/>
      <c r="AC1291"/>
      <c r="AD1291"/>
      <c r="AE1291"/>
      <c r="AF1291"/>
      <c r="AG1291"/>
      <c r="AH1291"/>
      <c r="AI1291"/>
    </row>
    <row r="1292" spans="1:35" s="3" customFormat="1" ht="15.75" customHeight="1" x14ac:dyDescent="0.25">
      <c r="A1292" s="18" t="s">
        <v>1423</v>
      </c>
      <c r="B1292" s="17" t="s">
        <v>1425</v>
      </c>
      <c r="C1292" s="20">
        <v>0</v>
      </c>
      <c r="D1292" s="20">
        <v>0</v>
      </c>
      <c r="E1292" s="20">
        <v>0</v>
      </c>
      <c r="F1292" s="20">
        <f t="shared" si="238"/>
        <v>0</v>
      </c>
      <c r="G1292" s="20" t="s">
        <v>15</v>
      </c>
      <c r="H1292" s="27">
        <v>1.0347</v>
      </c>
      <c r="I1292" s="20">
        <f>IFERROR((F1292*G1292*H1292)/1000,0)</f>
        <v>0</v>
      </c>
      <c r="J1292"/>
      <c r="K1292"/>
      <c r="L1292"/>
      <c r="M1292"/>
      <c r="N1292"/>
      <c r="O1292"/>
      <c r="P1292"/>
      <c r="Q1292"/>
      <c r="R1292"/>
      <c r="S1292"/>
      <c r="T1292"/>
      <c r="U1292"/>
      <c r="V1292"/>
      <c r="W1292"/>
      <c r="X1292"/>
      <c r="Y1292"/>
      <c r="Z1292"/>
      <c r="AA1292"/>
      <c r="AB1292"/>
      <c r="AC1292"/>
      <c r="AD1292"/>
      <c r="AE1292"/>
      <c r="AF1292"/>
      <c r="AG1292"/>
      <c r="AH1292"/>
      <c r="AI1292"/>
    </row>
    <row r="1293" spans="1:35" s="3" customFormat="1" ht="15.75" customHeight="1" x14ac:dyDescent="0.25">
      <c r="A1293" s="18" t="s">
        <v>1426</v>
      </c>
      <c r="B1293" s="17" t="s">
        <v>1407</v>
      </c>
      <c r="C1293" s="20">
        <v>0</v>
      </c>
      <c r="D1293" s="20">
        <v>0</v>
      </c>
      <c r="E1293" s="20">
        <v>0</v>
      </c>
      <c r="F1293" s="20">
        <f t="shared" si="238"/>
        <v>0</v>
      </c>
      <c r="G1293" s="20" t="s">
        <v>15</v>
      </c>
      <c r="H1293" s="27">
        <v>1.0347</v>
      </c>
      <c r="I1293" s="20">
        <v>0</v>
      </c>
      <c r="J1293"/>
      <c r="K1293"/>
      <c r="L1293"/>
      <c r="M1293"/>
      <c r="N1293"/>
      <c r="O1293"/>
      <c r="P1293"/>
      <c r="Q1293"/>
      <c r="R1293"/>
      <c r="S1293"/>
      <c r="T1293"/>
      <c r="U1293"/>
      <c r="V1293"/>
      <c r="W1293"/>
      <c r="X1293"/>
      <c r="Y1293"/>
      <c r="Z1293"/>
      <c r="AA1293"/>
      <c r="AB1293"/>
      <c r="AC1293"/>
      <c r="AD1293"/>
      <c r="AE1293"/>
      <c r="AF1293"/>
      <c r="AG1293"/>
      <c r="AH1293"/>
      <c r="AI1293"/>
    </row>
    <row r="1294" spans="1:35" s="3" customFormat="1" ht="15.75" customHeight="1" x14ac:dyDescent="0.25">
      <c r="A1294" s="18" t="s">
        <v>1423</v>
      </c>
      <c r="B1294" s="17" t="s">
        <v>1427</v>
      </c>
      <c r="C1294" s="20">
        <v>0</v>
      </c>
      <c r="D1294" s="20">
        <v>0</v>
      </c>
      <c r="E1294" s="20">
        <v>0</v>
      </c>
      <c r="F1294" s="20">
        <f t="shared" si="238"/>
        <v>0</v>
      </c>
      <c r="G1294" s="20" t="s">
        <v>15</v>
      </c>
      <c r="H1294" s="27">
        <v>1.0347</v>
      </c>
      <c r="I1294" s="20">
        <v>0</v>
      </c>
      <c r="J1294"/>
      <c r="K1294"/>
      <c r="L1294"/>
      <c r="M1294"/>
      <c r="N1294"/>
      <c r="O1294"/>
      <c r="P1294"/>
      <c r="Q1294"/>
      <c r="R1294"/>
      <c r="S1294"/>
      <c r="T1294"/>
      <c r="U1294"/>
      <c r="V1294"/>
      <c r="W1294"/>
      <c r="X1294"/>
      <c r="Y1294"/>
      <c r="Z1294"/>
      <c r="AA1294"/>
      <c r="AB1294"/>
      <c r="AC1294"/>
      <c r="AD1294"/>
      <c r="AE1294"/>
      <c r="AF1294"/>
      <c r="AG1294"/>
      <c r="AH1294"/>
      <c r="AI1294"/>
    </row>
    <row r="1295" spans="1:35" s="3" customFormat="1" ht="15.75" customHeight="1" x14ac:dyDescent="0.25">
      <c r="A1295" s="18" t="s">
        <v>1423</v>
      </c>
      <c r="B1295" s="17" t="s">
        <v>1425</v>
      </c>
      <c r="C1295" s="20">
        <v>0</v>
      </c>
      <c r="D1295" s="20">
        <v>0</v>
      </c>
      <c r="E1295" s="20">
        <v>0</v>
      </c>
      <c r="F1295" s="20">
        <f t="shared" si="238"/>
        <v>0</v>
      </c>
      <c r="G1295" s="20" t="s">
        <v>15</v>
      </c>
      <c r="H1295" s="27">
        <v>1.0347</v>
      </c>
      <c r="I1295" s="20">
        <v>0</v>
      </c>
      <c r="J1295"/>
      <c r="K1295"/>
      <c r="L1295"/>
      <c r="M1295"/>
      <c r="N1295"/>
      <c r="O1295"/>
      <c r="P1295"/>
      <c r="Q1295"/>
      <c r="R1295"/>
      <c r="S1295"/>
      <c r="T1295"/>
      <c r="U1295"/>
      <c r="V1295"/>
      <c r="W1295"/>
      <c r="X1295"/>
      <c r="Y1295"/>
      <c r="Z1295"/>
      <c r="AA1295"/>
      <c r="AB1295"/>
      <c r="AC1295"/>
      <c r="AD1295"/>
      <c r="AE1295"/>
      <c r="AF1295"/>
      <c r="AG1295"/>
      <c r="AH1295"/>
      <c r="AI1295"/>
    </row>
    <row r="1296" spans="1:35" s="3" customFormat="1" ht="15.75" customHeight="1" x14ac:dyDescent="0.25">
      <c r="A1296" s="18" t="s">
        <v>1423</v>
      </c>
      <c r="B1296" s="17" t="s">
        <v>1428</v>
      </c>
      <c r="C1296" s="20">
        <v>0</v>
      </c>
      <c r="D1296" s="20">
        <v>0</v>
      </c>
      <c r="E1296" s="20">
        <v>0</v>
      </c>
      <c r="F1296" s="20">
        <f>(C1296+D1296+E1296)/3</f>
        <v>0</v>
      </c>
      <c r="G1296" s="20" t="s">
        <v>15</v>
      </c>
      <c r="H1296" s="27">
        <v>1.0347</v>
      </c>
      <c r="I1296" s="20">
        <f>IFERROR((F1296*G1296*H1296)/1000,0)</f>
        <v>0</v>
      </c>
      <c r="J1296"/>
      <c r="K1296"/>
      <c r="L1296"/>
      <c r="M1296"/>
      <c r="N1296"/>
      <c r="O1296"/>
      <c r="P1296"/>
      <c r="Q1296"/>
      <c r="R1296"/>
      <c r="S1296"/>
      <c r="T1296"/>
      <c r="U1296"/>
      <c r="V1296"/>
      <c r="W1296"/>
      <c r="X1296"/>
      <c r="Y1296"/>
      <c r="Z1296"/>
      <c r="AA1296"/>
      <c r="AB1296"/>
      <c r="AC1296"/>
      <c r="AD1296"/>
      <c r="AE1296"/>
      <c r="AF1296"/>
      <c r="AG1296"/>
      <c r="AH1296"/>
      <c r="AI1296"/>
    </row>
    <row r="1297" spans="1:35" s="3" customFormat="1" ht="94.5" customHeight="1" x14ac:dyDescent="0.25">
      <c r="A1297" s="18" t="s">
        <v>1423</v>
      </c>
      <c r="B1297" s="17" t="s">
        <v>1427</v>
      </c>
      <c r="C1297" s="20">
        <v>0</v>
      </c>
      <c r="D1297" s="20">
        <v>0</v>
      </c>
      <c r="E1297" s="20">
        <v>0</v>
      </c>
      <c r="F1297" s="20">
        <f>(C1297+D1297+E1297)/3</f>
        <v>0</v>
      </c>
      <c r="G1297" s="20" t="s">
        <v>15</v>
      </c>
      <c r="H1297" s="27">
        <v>1.0347</v>
      </c>
      <c r="I1297" s="20">
        <f>IFERROR((F1297*G1297*H1297)/1000,0)</f>
        <v>0</v>
      </c>
      <c r="J1297"/>
      <c r="K1297"/>
      <c r="L1297"/>
      <c r="M1297"/>
      <c r="N1297"/>
      <c r="O1297"/>
      <c r="P1297"/>
      <c r="Q1297"/>
      <c r="R1297"/>
      <c r="S1297"/>
      <c r="T1297"/>
      <c r="U1297"/>
      <c r="V1297"/>
      <c r="W1297"/>
      <c r="X1297"/>
      <c r="Y1297"/>
      <c r="Z1297"/>
      <c r="AA1297"/>
      <c r="AB1297"/>
      <c r="AC1297"/>
      <c r="AD1297"/>
      <c r="AE1297"/>
      <c r="AF1297"/>
      <c r="AG1297"/>
      <c r="AH1297"/>
      <c r="AI1297"/>
    </row>
    <row r="1298" spans="1:35" s="3" customFormat="1" ht="15.75" customHeight="1" x14ac:dyDescent="0.25">
      <c r="A1298" s="18" t="s">
        <v>1429</v>
      </c>
      <c r="B1298" s="17" t="s">
        <v>1405</v>
      </c>
      <c r="C1298" s="20">
        <v>0</v>
      </c>
      <c r="D1298" s="20">
        <v>0</v>
      </c>
      <c r="E1298" s="20">
        <v>0</v>
      </c>
      <c r="F1298" s="20">
        <f t="shared" ref="F1298:F1300" si="240">(C1298+D1298+E1298)/3</f>
        <v>0</v>
      </c>
      <c r="G1298" s="20" t="s">
        <v>15</v>
      </c>
      <c r="H1298" s="27">
        <v>1.0347</v>
      </c>
      <c r="I1298" s="20">
        <v>0</v>
      </c>
      <c r="J1298"/>
      <c r="K1298"/>
      <c r="L1298"/>
      <c r="M1298"/>
      <c r="N1298"/>
      <c r="O1298"/>
      <c r="P1298"/>
      <c r="Q1298"/>
      <c r="R1298"/>
      <c r="S1298"/>
      <c r="T1298"/>
      <c r="U1298"/>
      <c r="V1298"/>
      <c r="W1298"/>
      <c r="X1298"/>
      <c r="Y1298"/>
      <c r="Z1298"/>
      <c r="AA1298"/>
      <c r="AB1298"/>
      <c r="AC1298"/>
      <c r="AD1298"/>
      <c r="AE1298"/>
      <c r="AF1298"/>
      <c r="AG1298"/>
      <c r="AH1298"/>
      <c r="AI1298"/>
    </row>
    <row r="1299" spans="1:35" s="3" customFormat="1" ht="15.75" customHeight="1" x14ac:dyDescent="0.25">
      <c r="A1299" s="18" t="s">
        <v>1430</v>
      </c>
      <c r="B1299" s="17" t="s">
        <v>1407</v>
      </c>
      <c r="C1299" s="20">
        <v>0</v>
      </c>
      <c r="D1299" s="20">
        <v>0</v>
      </c>
      <c r="E1299" s="20">
        <v>0</v>
      </c>
      <c r="F1299" s="20">
        <f t="shared" si="240"/>
        <v>0</v>
      </c>
      <c r="G1299" s="20" t="s">
        <v>15</v>
      </c>
      <c r="H1299" s="27">
        <v>1.0347</v>
      </c>
      <c r="I1299" s="20">
        <v>0</v>
      </c>
      <c r="J1299"/>
      <c r="K1299"/>
      <c r="L1299"/>
      <c r="M1299"/>
      <c r="N1299"/>
      <c r="O1299"/>
      <c r="P1299"/>
      <c r="Q1299"/>
      <c r="R1299"/>
      <c r="S1299"/>
      <c r="T1299"/>
      <c r="U1299"/>
      <c r="V1299"/>
      <c r="W1299"/>
      <c r="X1299"/>
      <c r="Y1299"/>
      <c r="Z1299"/>
      <c r="AA1299"/>
      <c r="AB1299"/>
      <c r="AC1299"/>
      <c r="AD1299"/>
      <c r="AE1299"/>
      <c r="AF1299"/>
      <c r="AG1299"/>
      <c r="AH1299"/>
      <c r="AI1299"/>
    </row>
    <row r="1300" spans="1:35" s="3" customFormat="1" ht="15.75" customHeight="1" x14ac:dyDescent="0.25">
      <c r="A1300" s="18" t="s">
        <v>1431</v>
      </c>
      <c r="B1300" s="17" t="s">
        <v>1432</v>
      </c>
      <c r="C1300" s="20">
        <v>0</v>
      </c>
      <c r="D1300" s="20">
        <v>0</v>
      </c>
      <c r="E1300" s="20">
        <v>0</v>
      </c>
      <c r="F1300" s="20">
        <f t="shared" si="240"/>
        <v>0</v>
      </c>
      <c r="G1300" s="20" t="s">
        <v>15</v>
      </c>
      <c r="H1300" s="27">
        <v>1.0347</v>
      </c>
      <c r="I1300" s="20">
        <v>0</v>
      </c>
      <c r="J1300"/>
      <c r="K1300"/>
      <c r="L1300"/>
      <c r="M1300"/>
      <c r="N1300"/>
      <c r="O1300"/>
      <c r="P1300"/>
      <c r="Q1300"/>
      <c r="R1300"/>
      <c r="S1300"/>
      <c r="T1300"/>
      <c r="U1300"/>
      <c r="V1300"/>
      <c r="W1300"/>
      <c r="X1300"/>
      <c r="Y1300"/>
      <c r="Z1300"/>
      <c r="AA1300"/>
      <c r="AB1300"/>
      <c r="AC1300"/>
      <c r="AD1300"/>
      <c r="AE1300"/>
      <c r="AF1300"/>
      <c r="AG1300"/>
      <c r="AH1300"/>
      <c r="AI1300"/>
    </row>
    <row r="1301" spans="1:35" s="3" customFormat="1" ht="47.25" customHeight="1" x14ac:dyDescent="0.25">
      <c r="A1301" s="18" t="s">
        <v>1423</v>
      </c>
      <c r="B1301" s="17" t="s">
        <v>47</v>
      </c>
      <c r="C1301" s="20">
        <v>0</v>
      </c>
      <c r="D1301" s="20">
        <v>0</v>
      </c>
      <c r="E1301" s="20">
        <v>0</v>
      </c>
      <c r="F1301" s="20">
        <f>(C1301+D1301+E1301)/3</f>
        <v>0</v>
      </c>
      <c r="G1301" s="20" t="s">
        <v>15</v>
      </c>
      <c r="H1301" s="27">
        <v>1.0347</v>
      </c>
      <c r="I1301" s="20">
        <f>IFERROR((F1301*G1301*H1301)/1000,0)</f>
        <v>0</v>
      </c>
      <c r="J1301"/>
      <c r="K1301"/>
      <c r="L1301"/>
      <c r="M1301"/>
      <c r="N1301"/>
      <c r="O1301"/>
      <c r="P1301"/>
      <c r="Q1301"/>
      <c r="R1301"/>
      <c r="S1301"/>
      <c r="T1301"/>
      <c r="U1301"/>
      <c r="V1301"/>
      <c r="W1301"/>
      <c r="X1301"/>
      <c r="Y1301"/>
      <c r="Z1301"/>
      <c r="AA1301"/>
      <c r="AB1301"/>
      <c r="AC1301"/>
      <c r="AD1301"/>
      <c r="AE1301"/>
      <c r="AF1301"/>
      <c r="AG1301"/>
      <c r="AH1301"/>
      <c r="AI1301"/>
    </row>
    <row r="1302" spans="1:35" s="3" customFormat="1" ht="15.75" customHeight="1" x14ac:dyDescent="0.25">
      <c r="A1302" s="18" t="s">
        <v>1423</v>
      </c>
      <c r="B1302" s="17" t="s">
        <v>1427</v>
      </c>
      <c r="C1302" s="20">
        <v>0</v>
      </c>
      <c r="D1302" s="20">
        <v>0</v>
      </c>
      <c r="E1302" s="20">
        <v>0</v>
      </c>
      <c r="F1302" s="20">
        <f t="shared" ref="F1302:F1304" si="241">(C1302+D1302+E1302)/3</f>
        <v>0</v>
      </c>
      <c r="G1302" s="20" t="s">
        <v>15</v>
      </c>
      <c r="H1302" s="27">
        <v>1.0347</v>
      </c>
      <c r="I1302" s="20">
        <f>IFERROR((F1302*G1302*H1302)/1000,0)</f>
        <v>0</v>
      </c>
      <c r="J1302"/>
      <c r="K1302"/>
      <c r="L1302"/>
      <c r="M1302"/>
      <c r="N1302"/>
      <c r="O1302"/>
      <c r="P1302"/>
      <c r="Q1302"/>
      <c r="R1302"/>
      <c r="S1302"/>
      <c r="T1302"/>
      <c r="U1302"/>
      <c r="V1302"/>
      <c r="W1302"/>
      <c r="X1302"/>
      <c r="Y1302"/>
      <c r="Z1302"/>
      <c r="AA1302"/>
      <c r="AB1302"/>
      <c r="AC1302"/>
      <c r="AD1302"/>
      <c r="AE1302"/>
      <c r="AF1302"/>
      <c r="AG1302"/>
      <c r="AH1302"/>
      <c r="AI1302"/>
    </row>
    <row r="1303" spans="1:35" s="3" customFormat="1" ht="15.75" customHeight="1" x14ac:dyDescent="0.25">
      <c r="A1303" s="18" t="s">
        <v>1433</v>
      </c>
      <c r="B1303" s="17" t="s">
        <v>1405</v>
      </c>
      <c r="C1303" s="20">
        <v>0</v>
      </c>
      <c r="D1303" s="20">
        <v>0</v>
      </c>
      <c r="E1303" s="20">
        <v>0</v>
      </c>
      <c r="F1303" s="20">
        <f t="shared" si="241"/>
        <v>0</v>
      </c>
      <c r="G1303" s="20" t="s">
        <v>15</v>
      </c>
      <c r="H1303" s="27">
        <v>1.0347</v>
      </c>
      <c r="I1303" s="20">
        <v>0</v>
      </c>
      <c r="J1303"/>
      <c r="K1303"/>
      <c r="L1303"/>
      <c r="M1303"/>
      <c r="N1303"/>
      <c r="O1303"/>
      <c r="P1303"/>
      <c r="Q1303"/>
      <c r="R1303"/>
      <c r="S1303"/>
      <c r="T1303"/>
      <c r="U1303"/>
      <c r="V1303"/>
      <c r="W1303"/>
      <c r="X1303"/>
      <c r="Y1303"/>
      <c r="Z1303"/>
      <c r="AA1303"/>
      <c r="AB1303"/>
      <c r="AC1303"/>
      <c r="AD1303"/>
      <c r="AE1303"/>
      <c r="AF1303"/>
      <c r="AG1303"/>
      <c r="AH1303"/>
      <c r="AI1303"/>
    </row>
    <row r="1304" spans="1:35" s="3" customFormat="1" ht="15.75" customHeight="1" x14ac:dyDescent="0.25">
      <c r="A1304" s="18" t="s">
        <v>1434</v>
      </c>
      <c r="B1304" s="17" t="s">
        <v>1407</v>
      </c>
      <c r="C1304" s="20">
        <v>0</v>
      </c>
      <c r="D1304" s="20">
        <v>0</v>
      </c>
      <c r="E1304" s="20">
        <v>0</v>
      </c>
      <c r="F1304" s="20">
        <f t="shared" si="241"/>
        <v>0</v>
      </c>
      <c r="G1304" s="20" t="s">
        <v>15</v>
      </c>
      <c r="H1304" s="27">
        <v>1.0347</v>
      </c>
      <c r="I1304" s="20">
        <v>0</v>
      </c>
      <c r="J1304"/>
      <c r="K1304"/>
      <c r="L1304"/>
      <c r="M1304"/>
      <c r="N1304"/>
      <c r="O1304"/>
      <c r="P1304"/>
      <c r="Q1304"/>
      <c r="R1304"/>
      <c r="S1304"/>
      <c r="T1304"/>
      <c r="U1304"/>
      <c r="V1304"/>
      <c r="W1304"/>
      <c r="X1304"/>
      <c r="Y1304"/>
      <c r="Z1304"/>
      <c r="AA1304"/>
      <c r="AB1304"/>
      <c r="AC1304"/>
      <c r="AD1304"/>
      <c r="AE1304"/>
      <c r="AF1304"/>
      <c r="AG1304"/>
      <c r="AH1304"/>
      <c r="AI1304"/>
    </row>
    <row r="1305" spans="1:35" s="3" customFormat="1" ht="15.75" customHeight="1" x14ac:dyDescent="0.25">
      <c r="A1305" s="18" t="s">
        <v>1435</v>
      </c>
      <c r="B1305" s="17" t="s">
        <v>60</v>
      </c>
      <c r="C1305" s="20">
        <v>4.4340000000000002</v>
      </c>
      <c r="D1305" s="20">
        <v>1.123</v>
      </c>
      <c r="E1305" s="20">
        <v>0.34</v>
      </c>
      <c r="F1305" s="20">
        <f>(C1305+D1305+E1305)/3</f>
        <v>1.9656666666666667</v>
      </c>
      <c r="G1305" s="20" t="s">
        <v>15</v>
      </c>
      <c r="H1305" s="27">
        <v>1.0358000000000001</v>
      </c>
      <c r="I1305" s="20">
        <v>0</v>
      </c>
      <c r="J1305"/>
      <c r="K1305"/>
      <c r="L1305"/>
      <c r="M1305"/>
      <c r="N1305"/>
      <c r="O1305"/>
      <c r="P1305"/>
      <c r="Q1305"/>
      <c r="R1305"/>
      <c r="S1305"/>
      <c r="T1305"/>
      <c r="U1305"/>
      <c r="V1305"/>
      <c r="W1305"/>
      <c r="X1305"/>
      <c r="Y1305"/>
      <c r="Z1305"/>
      <c r="AA1305"/>
      <c r="AB1305"/>
      <c r="AC1305"/>
      <c r="AD1305"/>
      <c r="AE1305"/>
      <c r="AF1305"/>
      <c r="AG1305"/>
      <c r="AH1305"/>
      <c r="AI1305"/>
    </row>
    <row r="1306" spans="1:35" s="3" customFormat="1" ht="15.75" customHeight="1" x14ac:dyDescent="0.25">
      <c r="A1306" s="18" t="s">
        <v>1436</v>
      </c>
      <c r="B1306" s="17" t="s">
        <v>1437</v>
      </c>
      <c r="C1306" s="20">
        <v>3.7840000000000003</v>
      </c>
      <c r="D1306" s="20">
        <v>1.123</v>
      </c>
      <c r="E1306" s="20">
        <v>0.34</v>
      </c>
      <c r="F1306" s="20">
        <f>(C1306+D1306+E1306)/3</f>
        <v>1.7489999999999999</v>
      </c>
      <c r="G1306" s="20" t="s">
        <v>15</v>
      </c>
      <c r="H1306" s="27">
        <v>1.0358000000000001</v>
      </c>
      <c r="I1306" s="20">
        <v>0</v>
      </c>
      <c r="J1306"/>
      <c r="K1306"/>
      <c r="L1306"/>
      <c r="M1306"/>
      <c r="N1306"/>
      <c r="O1306"/>
      <c r="P1306"/>
      <c r="Q1306"/>
      <c r="R1306"/>
      <c r="S1306"/>
      <c r="T1306"/>
      <c r="U1306"/>
      <c r="V1306"/>
      <c r="W1306"/>
      <c r="X1306"/>
      <c r="Y1306"/>
      <c r="Z1306"/>
      <c r="AA1306"/>
      <c r="AB1306"/>
      <c r="AC1306"/>
      <c r="AD1306"/>
      <c r="AE1306"/>
      <c r="AF1306"/>
      <c r="AG1306"/>
      <c r="AH1306"/>
      <c r="AI1306"/>
    </row>
    <row r="1307" spans="1:35" s="3" customFormat="1" ht="15.75" customHeight="1" x14ac:dyDescent="0.25">
      <c r="A1307" s="18" t="s">
        <v>1436</v>
      </c>
      <c r="B1307" s="17" t="s">
        <v>21</v>
      </c>
      <c r="C1307" s="20">
        <v>0</v>
      </c>
      <c r="D1307" s="20">
        <v>0</v>
      </c>
      <c r="E1307" s="20">
        <v>0</v>
      </c>
      <c r="F1307" s="20">
        <f t="shared" ref="F1307:F1362" si="242">(C1307+D1307+E1307)/3</f>
        <v>0</v>
      </c>
      <c r="G1307" s="20" t="s">
        <v>15</v>
      </c>
      <c r="H1307" s="27">
        <v>1.0358000000000001</v>
      </c>
      <c r="I1307" s="20">
        <v>0</v>
      </c>
      <c r="J1307"/>
      <c r="K1307"/>
      <c r="L1307"/>
      <c r="M1307"/>
      <c r="N1307"/>
      <c r="O1307"/>
      <c r="P1307"/>
      <c r="Q1307"/>
      <c r="R1307"/>
      <c r="S1307"/>
      <c r="T1307"/>
      <c r="U1307"/>
      <c r="V1307"/>
      <c r="W1307"/>
      <c r="X1307"/>
      <c r="Y1307"/>
      <c r="Z1307"/>
      <c r="AA1307"/>
      <c r="AB1307"/>
      <c r="AC1307"/>
      <c r="AD1307"/>
      <c r="AE1307"/>
      <c r="AF1307"/>
      <c r="AG1307"/>
      <c r="AH1307"/>
      <c r="AI1307"/>
    </row>
    <row r="1308" spans="1:35" s="3" customFormat="1" ht="15.75" customHeight="1" x14ac:dyDescent="0.25">
      <c r="A1308" s="18" t="s">
        <v>1436</v>
      </c>
      <c r="B1308" s="17" t="s">
        <v>1438</v>
      </c>
      <c r="C1308" s="20">
        <v>0</v>
      </c>
      <c r="D1308" s="20">
        <v>0</v>
      </c>
      <c r="E1308" s="20">
        <v>0</v>
      </c>
      <c r="F1308" s="20">
        <f t="shared" si="242"/>
        <v>0</v>
      </c>
      <c r="G1308" s="20" t="s">
        <v>15</v>
      </c>
      <c r="H1308" s="27">
        <v>1.0358000000000001</v>
      </c>
      <c r="I1308" s="20">
        <f>IFERROR((F1308*G1308*H1308)/1000,0)</f>
        <v>0</v>
      </c>
      <c r="J1308"/>
      <c r="K1308"/>
      <c r="L1308"/>
      <c r="M1308"/>
      <c r="N1308"/>
      <c r="O1308"/>
      <c r="P1308"/>
      <c r="Q1308"/>
      <c r="R1308"/>
      <c r="S1308"/>
      <c r="T1308"/>
      <c r="U1308"/>
      <c r="V1308"/>
      <c r="W1308"/>
      <c r="X1308"/>
      <c r="Y1308"/>
      <c r="Z1308"/>
      <c r="AA1308"/>
      <c r="AB1308"/>
      <c r="AC1308"/>
      <c r="AD1308"/>
      <c r="AE1308"/>
      <c r="AF1308"/>
      <c r="AG1308"/>
      <c r="AH1308"/>
      <c r="AI1308"/>
    </row>
    <row r="1309" spans="1:35" s="3" customFormat="1" ht="15.75" customHeight="1" x14ac:dyDescent="0.25">
      <c r="A1309" s="18" t="s">
        <v>1439</v>
      </c>
      <c r="B1309" s="17" t="s">
        <v>29</v>
      </c>
      <c r="C1309" s="20">
        <v>0</v>
      </c>
      <c r="D1309" s="20">
        <v>0</v>
      </c>
      <c r="E1309" s="20">
        <v>0</v>
      </c>
      <c r="F1309" s="20">
        <f t="shared" si="242"/>
        <v>0</v>
      </c>
      <c r="G1309" s="20" t="s">
        <v>15</v>
      </c>
      <c r="H1309" s="27">
        <v>1.0358000000000001</v>
      </c>
      <c r="I1309" s="20">
        <v>0</v>
      </c>
      <c r="J1309"/>
      <c r="K1309"/>
      <c r="L1309"/>
      <c r="M1309"/>
      <c r="N1309"/>
      <c r="O1309"/>
      <c r="P1309"/>
      <c r="Q1309"/>
      <c r="R1309"/>
      <c r="S1309"/>
      <c r="T1309"/>
      <c r="U1309"/>
      <c r="V1309"/>
      <c r="W1309"/>
      <c r="X1309"/>
      <c r="Y1309"/>
      <c r="Z1309"/>
      <c r="AA1309"/>
      <c r="AB1309"/>
      <c r="AC1309"/>
      <c r="AD1309"/>
      <c r="AE1309"/>
      <c r="AF1309"/>
      <c r="AG1309"/>
      <c r="AH1309"/>
      <c r="AI1309"/>
    </row>
    <row r="1310" spans="1:35" s="3" customFormat="1" ht="15.75" customHeight="1" x14ac:dyDescent="0.25">
      <c r="A1310" s="18" t="s">
        <v>1440</v>
      </c>
      <c r="B1310" s="17" t="s">
        <v>1405</v>
      </c>
      <c r="C1310" s="20">
        <v>0</v>
      </c>
      <c r="D1310" s="20">
        <v>0</v>
      </c>
      <c r="E1310" s="20">
        <v>0</v>
      </c>
      <c r="F1310" s="20">
        <f t="shared" si="242"/>
        <v>0</v>
      </c>
      <c r="G1310" s="20" t="s">
        <v>15</v>
      </c>
      <c r="H1310" s="27">
        <v>1.0358000000000001</v>
      </c>
      <c r="I1310" s="20">
        <v>0</v>
      </c>
      <c r="J1310"/>
      <c r="K1310"/>
      <c r="L1310"/>
      <c r="M1310"/>
      <c r="N1310"/>
      <c r="O1310"/>
      <c r="P1310"/>
      <c r="Q1310"/>
      <c r="R1310"/>
      <c r="S1310"/>
      <c r="T1310"/>
      <c r="U1310"/>
      <c r="V1310"/>
      <c r="W1310"/>
      <c r="X1310"/>
      <c r="Y1310"/>
      <c r="Z1310"/>
      <c r="AA1310"/>
      <c r="AB1310"/>
      <c r="AC1310"/>
      <c r="AD1310"/>
      <c r="AE1310"/>
      <c r="AF1310"/>
      <c r="AG1310"/>
      <c r="AH1310"/>
      <c r="AI1310"/>
    </row>
    <row r="1311" spans="1:35" s="3" customFormat="1" ht="15.75" customHeight="1" x14ac:dyDescent="0.25">
      <c r="A1311" s="18" t="s">
        <v>1436</v>
      </c>
      <c r="B1311" s="17" t="s">
        <v>1441</v>
      </c>
      <c r="C1311" s="20">
        <v>0</v>
      </c>
      <c r="D1311" s="20">
        <v>0</v>
      </c>
      <c r="E1311" s="20">
        <v>0</v>
      </c>
      <c r="F1311" s="20">
        <f t="shared" si="242"/>
        <v>0</v>
      </c>
      <c r="G1311" s="20" t="s">
        <v>15</v>
      </c>
      <c r="H1311" s="27">
        <v>1.0358000000000001</v>
      </c>
      <c r="I1311" s="20">
        <f>IFERROR((F1311*G1311*H1311)/1000,0)</f>
        <v>0</v>
      </c>
      <c r="J1311"/>
      <c r="K1311"/>
      <c r="L1311"/>
      <c r="M1311"/>
      <c r="N1311"/>
      <c r="O1311"/>
      <c r="P1311"/>
      <c r="Q1311"/>
      <c r="R1311"/>
      <c r="S1311"/>
      <c r="T1311"/>
      <c r="U1311"/>
      <c r="V1311"/>
      <c r="W1311"/>
      <c r="X1311"/>
      <c r="Y1311"/>
      <c r="Z1311"/>
      <c r="AA1311"/>
      <c r="AB1311"/>
      <c r="AC1311"/>
      <c r="AD1311"/>
      <c r="AE1311"/>
      <c r="AF1311"/>
      <c r="AG1311"/>
      <c r="AH1311"/>
      <c r="AI1311"/>
    </row>
    <row r="1312" spans="1:35" s="3" customFormat="1" ht="15.75" customHeight="1" x14ac:dyDescent="0.25">
      <c r="A1312" s="18" t="s">
        <v>1442</v>
      </c>
      <c r="B1312" s="17" t="s">
        <v>29</v>
      </c>
      <c r="C1312" s="20">
        <v>0</v>
      </c>
      <c r="D1312" s="20">
        <v>0</v>
      </c>
      <c r="E1312" s="20">
        <v>0</v>
      </c>
      <c r="F1312" s="20">
        <f t="shared" si="242"/>
        <v>0</v>
      </c>
      <c r="G1312" s="20" t="s">
        <v>15</v>
      </c>
      <c r="H1312" s="27">
        <v>1.0358000000000001</v>
      </c>
      <c r="I1312" s="20">
        <v>0</v>
      </c>
      <c r="J1312"/>
      <c r="K1312"/>
      <c r="L1312"/>
      <c r="M1312"/>
      <c r="N1312"/>
      <c r="O1312"/>
      <c r="P1312"/>
      <c r="Q1312"/>
      <c r="R1312"/>
      <c r="S1312"/>
      <c r="T1312"/>
      <c r="U1312"/>
      <c r="V1312"/>
      <c r="W1312"/>
      <c r="X1312"/>
      <c r="Y1312"/>
      <c r="Z1312"/>
      <c r="AA1312"/>
      <c r="AB1312"/>
      <c r="AC1312"/>
      <c r="AD1312"/>
      <c r="AE1312"/>
      <c r="AF1312"/>
      <c r="AG1312"/>
      <c r="AH1312"/>
      <c r="AI1312"/>
    </row>
    <row r="1313" spans="1:35" s="3" customFormat="1" ht="15.75" customHeight="1" x14ac:dyDescent="0.25">
      <c r="A1313" s="18" t="s">
        <v>1443</v>
      </c>
      <c r="B1313" s="17" t="s">
        <v>1405</v>
      </c>
      <c r="C1313" s="20">
        <v>0</v>
      </c>
      <c r="D1313" s="20">
        <v>0</v>
      </c>
      <c r="E1313" s="20">
        <v>0</v>
      </c>
      <c r="F1313" s="20">
        <f t="shared" si="242"/>
        <v>0</v>
      </c>
      <c r="G1313" s="20" t="s">
        <v>15</v>
      </c>
      <c r="H1313" s="27">
        <v>1.0358000000000001</v>
      </c>
      <c r="I1313" s="20">
        <v>0</v>
      </c>
      <c r="J1313"/>
      <c r="K1313"/>
      <c r="L1313"/>
      <c r="M1313"/>
      <c r="N1313"/>
      <c r="O1313"/>
      <c r="P1313"/>
      <c r="Q1313"/>
      <c r="R1313"/>
      <c r="S1313"/>
      <c r="T1313"/>
      <c r="U1313"/>
      <c r="V1313"/>
      <c r="W1313"/>
      <c r="X1313"/>
      <c r="Y1313"/>
      <c r="Z1313"/>
      <c r="AA1313"/>
      <c r="AB1313"/>
      <c r="AC1313"/>
      <c r="AD1313"/>
      <c r="AE1313"/>
      <c r="AF1313"/>
      <c r="AG1313"/>
      <c r="AH1313"/>
      <c r="AI1313"/>
    </row>
    <row r="1314" spans="1:35" s="3" customFormat="1" ht="15.75" customHeight="1" x14ac:dyDescent="0.25">
      <c r="A1314" s="18" t="s">
        <v>1444</v>
      </c>
      <c r="B1314" s="17" t="s">
        <v>1407</v>
      </c>
      <c r="C1314" s="20">
        <v>0</v>
      </c>
      <c r="D1314" s="20">
        <v>0</v>
      </c>
      <c r="E1314" s="20">
        <v>0</v>
      </c>
      <c r="F1314" s="20">
        <f t="shared" si="242"/>
        <v>0</v>
      </c>
      <c r="G1314" s="20" t="s">
        <v>15</v>
      </c>
      <c r="H1314" s="27">
        <v>1.0358000000000001</v>
      </c>
      <c r="I1314" s="20">
        <v>0</v>
      </c>
      <c r="J1314"/>
      <c r="K1314"/>
      <c r="L1314"/>
      <c r="M1314"/>
      <c r="N1314"/>
      <c r="O1314"/>
      <c r="P1314"/>
      <c r="Q1314"/>
      <c r="R1314"/>
      <c r="S1314"/>
      <c r="T1314"/>
      <c r="U1314"/>
      <c r="V1314"/>
      <c r="W1314"/>
      <c r="X1314"/>
      <c r="Y1314"/>
      <c r="Z1314"/>
      <c r="AA1314"/>
      <c r="AB1314"/>
      <c r="AC1314"/>
      <c r="AD1314"/>
      <c r="AE1314"/>
      <c r="AF1314"/>
      <c r="AG1314"/>
      <c r="AH1314"/>
      <c r="AI1314"/>
    </row>
    <row r="1315" spans="1:35" s="3" customFormat="1" ht="15.75" customHeight="1" x14ac:dyDescent="0.25">
      <c r="A1315" s="18" t="s">
        <v>1445</v>
      </c>
      <c r="B1315" s="17" t="s">
        <v>1446</v>
      </c>
      <c r="C1315" s="20">
        <v>0</v>
      </c>
      <c r="D1315" s="20">
        <v>0</v>
      </c>
      <c r="E1315" s="20">
        <v>0</v>
      </c>
      <c r="F1315" s="20">
        <f t="shared" si="242"/>
        <v>0</v>
      </c>
      <c r="G1315" s="20" t="s">
        <v>15</v>
      </c>
      <c r="H1315" s="27">
        <v>1.0358000000000001</v>
      </c>
      <c r="I1315" s="20">
        <v>0</v>
      </c>
      <c r="J1315"/>
      <c r="K1315"/>
      <c r="L1315"/>
      <c r="M1315"/>
      <c r="N1315"/>
      <c r="O1315"/>
      <c r="P1315"/>
      <c r="Q1315"/>
      <c r="R1315"/>
      <c r="S1315"/>
      <c r="T1315"/>
      <c r="U1315"/>
      <c r="V1315"/>
      <c r="W1315"/>
      <c r="X1315"/>
      <c r="Y1315"/>
      <c r="Z1315"/>
      <c r="AA1315"/>
      <c r="AB1315"/>
      <c r="AC1315"/>
      <c r="AD1315"/>
      <c r="AE1315"/>
      <c r="AF1315"/>
      <c r="AG1315"/>
      <c r="AH1315"/>
      <c r="AI1315"/>
    </row>
    <row r="1316" spans="1:35" s="3" customFormat="1" ht="15.75" customHeight="1" x14ac:dyDescent="0.25">
      <c r="A1316" s="18" t="s">
        <v>1436</v>
      </c>
      <c r="B1316" s="17" t="s">
        <v>1447</v>
      </c>
      <c r="C1316" s="20">
        <v>0</v>
      </c>
      <c r="D1316" s="20">
        <v>0</v>
      </c>
      <c r="E1316" s="20">
        <v>0</v>
      </c>
      <c r="F1316" s="20">
        <f t="shared" si="242"/>
        <v>0</v>
      </c>
      <c r="G1316" s="20" t="s">
        <v>15</v>
      </c>
      <c r="H1316" s="27">
        <v>1.0358000000000001</v>
      </c>
      <c r="I1316" s="20">
        <f>IFERROR((F1316*G1316*H1316)/1000,0)</f>
        <v>0</v>
      </c>
      <c r="J1316"/>
      <c r="K1316"/>
      <c r="L1316"/>
      <c r="M1316"/>
      <c r="N1316"/>
      <c r="O1316"/>
      <c r="P1316"/>
      <c r="Q1316"/>
      <c r="R1316"/>
      <c r="S1316"/>
      <c r="T1316"/>
      <c r="U1316"/>
      <c r="V1316"/>
      <c r="W1316"/>
      <c r="X1316"/>
      <c r="Y1316"/>
      <c r="Z1316"/>
      <c r="AA1316"/>
      <c r="AB1316"/>
      <c r="AC1316"/>
      <c r="AD1316"/>
      <c r="AE1316"/>
      <c r="AF1316"/>
      <c r="AG1316"/>
      <c r="AH1316"/>
      <c r="AI1316"/>
    </row>
    <row r="1317" spans="1:35" s="3" customFormat="1" ht="15.75" customHeight="1" x14ac:dyDescent="0.25">
      <c r="A1317" s="18" t="s">
        <v>1448</v>
      </c>
      <c r="B1317" s="17" t="s">
        <v>29</v>
      </c>
      <c r="C1317" s="20">
        <v>0</v>
      </c>
      <c r="D1317" s="20">
        <v>0</v>
      </c>
      <c r="E1317" s="20">
        <v>0</v>
      </c>
      <c r="F1317" s="20">
        <f t="shared" si="242"/>
        <v>0</v>
      </c>
      <c r="G1317" s="20" t="s">
        <v>15</v>
      </c>
      <c r="H1317" s="27">
        <v>1.0358000000000001</v>
      </c>
      <c r="I1317" s="20">
        <v>0</v>
      </c>
      <c r="J1317"/>
      <c r="K1317"/>
      <c r="L1317"/>
      <c r="M1317"/>
      <c r="N1317"/>
      <c r="O1317"/>
      <c r="P1317"/>
      <c r="Q1317"/>
      <c r="R1317"/>
      <c r="S1317"/>
      <c r="T1317"/>
      <c r="U1317"/>
      <c r="V1317"/>
      <c r="W1317"/>
      <c r="X1317"/>
      <c r="Y1317"/>
      <c r="Z1317"/>
      <c r="AA1317"/>
      <c r="AB1317"/>
      <c r="AC1317"/>
      <c r="AD1317"/>
      <c r="AE1317"/>
      <c r="AF1317"/>
      <c r="AG1317"/>
      <c r="AH1317"/>
      <c r="AI1317"/>
    </row>
    <row r="1318" spans="1:35" s="3" customFormat="1" ht="15.75" customHeight="1" x14ac:dyDescent="0.25">
      <c r="A1318" s="18" t="s">
        <v>1449</v>
      </c>
      <c r="B1318" s="17" t="s">
        <v>1405</v>
      </c>
      <c r="C1318" s="20">
        <v>0</v>
      </c>
      <c r="D1318" s="20">
        <v>0</v>
      </c>
      <c r="E1318" s="20">
        <v>0</v>
      </c>
      <c r="F1318" s="20">
        <f t="shared" si="242"/>
        <v>0</v>
      </c>
      <c r="G1318" s="20" t="s">
        <v>15</v>
      </c>
      <c r="H1318" s="27">
        <v>1.0358000000000001</v>
      </c>
      <c r="I1318" s="20">
        <v>0</v>
      </c>
      <c r="J1318"/>
      <c r="K1318"/>
      <c r="L1318"/>
      <c r="M1318"/>
      <c r="N1318"/>
      <c r="O1318"/>
      <c r="P1318"/>
      <c r="Q1318"/>
      <c r="R1318"/>
      <c r="S1318"/>
      <c r="T1318"/>
      <c r="U1318"/>
      <c r="V1318"/>
      <c r="W1318"/>
      <c r="X1318"/>
      <c r="Y1318"/>
      <c r="Z1318"/>
      <c r="AA1318"/>
      <c r="AB1318"/>
      <c r="AC1318"/>
      <c r="AD1318"/>
      <c r="AE1318"/>
      <c r="AF1318"/>
      <c r="AG1318"/>
      <c r="AH1318"/>
      <c r="AI1318"/>
    </row>
    <row r="1319" spans="1:35" s="3" customFormat="1" ht="15.75" customHeight="1" x14ac:dyDescent="0.25">
      <c r="A1319" s="18" t="s">
        <v>1450</v>
      </c>
      <c r="B1319" s="17" t="s">
        <v>1407</v>
      </c>
      <c r="C1319" s="20">
        <v>0</v>
      </c>
      <c r="D1319" s="20">
        <v>0</v>
      </c>
      <c r="E1319" s="20">
        <v>0</v>
      </c>
      <c r="F1319" s="20">
        <f t="shared" si="242"/>
        <v>0</v>
      </c>
      <c r="G1319" s="20" t="s">
        <v>15</v>
      </c>
      <c r="H1319" s="27">
        <v>1.0358000000000001</v>
      </c>
      <c r="I1319" s="20">
        <v>0</v>
      </c>
      <c r="J1319"/>
      <c r="K1319"/>
      <c r="L1319"/>
      <c r="M1319"/>
      <c r="N1319"/>
      <c r="O1319"/>
      <c r="P1319"/>
      <c r="Q1319"/>
      <c r="R1319"/>
      <c r="S1319"/>
      <c r="T1319"/>
      <c r="U1319"/>
      <c r="V1319"/>
      <c r="W1319"/>
      <c r="X1319"/>
      <c r="Y1319"/>
      <c r="Z1319"/>
      <c r="AA1319"/>
      <c r="AB1319"/>
      <c r="AC1319"/>
      <c r="AD1319"/>
      <c r="AE1319"/>
      <c r="AF1319"/>
      <c r="AG1319"/>
      <c r="AH1319"/>
      <c r="AI1319"/>
    </row>
    <row r="1320" spans="1:35" s="3" customFormat="1" ht="15.75" customHeight="1" x14ac:dyDescent="0.25">
      <c r="A1320" s="18" t="s">
        <v>1451</v>
      </c>
      <c r="B1320" s="17" t="s">
        <v>1446</v>
      </c>
      <c r="C1320" s="20">
        <v>0</v>
      </c>
      <c r="D1320" s="20">
        <v>0</v>
      </c>
      <c r="E1320" s="20">
        <v>0</v>
      </c>
      <c r="F1320" s="20">
        <f t="shared" si="242"/>
        <v>0</v>
      </c>
      <c r="G1320" s="20" t="s">
        <v>15</v>
      </c>
      <c r="H1320" s="27">
        <v>1.0358000000000001</v>
      </c>
      <c r="I1320" s="20">
        <v>0</v>
      </c>
      <c r="J1320"/>
      <c r="K1320"/>
      <c r="L1320"/>
      <c r="M1320"/>
      <c r="N1320"/>
      <c r="O1320"/>
      <c r="P1320"/>
      <c r="Q1320"/>
      <c r="R1320"/>
      <c r="S1320"/>
      <c r="T1320"/>
      <c r="U1320"/>
      <c r="V1320"/>
      <c r="W1320"/>
      <c r="X1320"/>
      <c r="Y1320"/>
      <c r="Z1320"/>
      <c r="AA1320"/>
      <c r="AB1320"/>
      <c r="AC1320"/>
      <c r="AD1320"/>
      <c r="AE1320"/>
      <c r="AF1320"/>
      <c r="AG1320"/>
      <c r="AH1320"/>
      <c r="AI1320"/>
    </row>
    <row r="1321" spans="1:35" s="3" customFormat="1" ht="15.75" customHeight="1" x14ac:dyDescent="0.25">
      <c r="A1321" s="18" t="s">
        <v>1436</v>
      </c>
      <c r="B1321" s="17" t="s">
        <v>1452</v>
      </c>
      <c r="C1321" s="20">
        <v>0</v>
      </c>
      <c r="D1321" s="20">
        <v>0</v>
      </c>
      <c r="E1321" s="20">
        <v>0</v>
      </c>
      <c r="F1321" s="20">
        <f t="shared" si="242"/>
        <v>0</v>
      </c>
      <c r="G1321" s="20" t="s">
        <v>15</v>
      </c>
      <c r="H1321" s="27">
        <v>1.0358000000000001</v>
      </c>
      <c r="I1321" s="20">
        <f>IFERROR((F1321*G1321*H1321)/1000,0)</f>
        <v>0</v>
      </c>
      <c r="J1321"/>
      <c r="K1321"/>
      <c r="L1321"/>
      <c r="M1321"/>
      <c r="N1321"/>
      <c r="O1321"/>
      <c r="P1321"/>
      <c r="Q1321"/>
      <c r="R1321"/>
      <c r="S1321"/>
      <c r="T1321"/>
      <c r="U1321"/>
      <c r="V1321"/>
      <c r="W1321"/>
      <c r="X1321"/>
      <c r="Y1321"/>
      <c r="Z1321"/>
      <c r="AA1321"/>
      <c r="AB1321"/>
      <c r="AC1321"/>
      <c r="AD1321"/>
      <c r="AE1321"/>
      <c r="AF1321"/>
      <c r="AG1321"/>
      <c r="AH1321"/>
      <c r="AI1321"/>
    </row>
    <row r="1322" spans="1:35" s="3" customFormat="1" ht="15.75" customHeight="1" x14ac:dyDescent="0.25">
      <c r="A1322" s="18" t="s">
        <v>1453</v>
      </c>
      <c r="B1322" s="17" t="s">
        <v>1405</v>
      </c>
      <c r="C1322" s="20">
        <v>0</v>
      </c>
      <c r="D1322" s="20">
        <v>0</v>
      </c>
      <c r="E1322" s="20">
        <v>0</v>
      </c>
      <c r="F1322" s="20">
        <f t="shared" si="242"/>
        <v>0</v>
      </c>
      <c r="G1322" s="20" t="s">
        <v>15</v>
      </c>
      <c r="H1322" s="27">
        <v>1.0358000000000001</v>
      </c>
      <c r="I1322" s="20">
        <v>0</v>
      </c>
      <c r="J1322"/>
      <c r="K1322"/>
      <c r="L1322"/>
      <c r="M1322"/>
      <c r="N1322"/>
      <c r="O1322"/>
      <c r="P1322"/>
      <c r="Q1322"/>
      <c r="R1322"/>
      <c r="S1322"/>
      <c r="T1322"/>
      <c r="U1322"/>
      <c r="V1322"/>
      <c r="W1322"/>
      <c r="X1322"/>
      <c r="Y1322"/>
      <c r="Z1322"/>
      <c r="AA1322"/>
      <c r="AB1322"/>
      <c r="AC1322"/>
      <c r="AD1322"/>
      <c r="AE1322"/>
      <c r="AF1322"/>
      <c r="AG1322"/>
      <c r="AH1322"/>
      <c r="AI1322"/>
    </row>
    <row r="1323" spans="1:35" s="3" customFormat="1" ht="15.75" customHeight="1" x14ac:dyDescent="0.25">
      <c r="A1323" s="18" t="s">
        <v>1454</v>
      </c>
      <c r="B1323" s="17" t="s">
        <v>1407</v>
      </c>
      <c r="C1323" s="20">
        <v>0</v>
      </c>
      <c r="D1323" s="20">
        <v>0</v>
      </c>
      <c r="E1323" s="20">
        <v>0</v>
      </c>
      <c r="F1323" s="20">
        <f t="shared" si="242"/>
        <v>0</v>
      </c>
      <c r="G1323" s="20" t="s">
        <v>15</v>
      </c>
      <c r="H1323" s="27">
        <v>1.0358000000000001</v>
      </c>
      <c r="I1323" s="20">
        <v>0</v>
      </c>
      <c r="J1323"/>
      <c r="K1323"/>
      <c r="L1323"/>
      <c r="M1323"/>
      <c r="N1323"/>
      <c r="O1323"/>
      <c r="P1323"/>
      <c r="Q1323"/>
      <c r="R1323"/>
      <c r="S1323"/>
      <c r="T1323"/>
      <c r="U1323"/>
      <c r="V1323"/>
      <c r="W1323"/>
      <c r="X1323"/>
      <c r="Y1323"/>
      <c r="Z1323"/>
      <c r="AA1323"/>
      <c r="AB1323"/>
      <c r="AC1323"/>
      <c r="AD1323"/>
      <c r="AE1323"/>
      <c r="AF1323"/>
      <c r="AG1323"/>
      <c r="AH1323"/>
      <c r="AI1323"/>
    </row>
    <row r="1324" spans="1:35" s="3" customFormat="1" ht="15.75" customHeight="1" x14ac:dyDescent="0.25">
      <c r="A1324" s="18" t="s">
        <v>1436</v>
      </c>
      <c r="B1324" s="17" t="s">
        <v>1455</v>
      </c>
      <c r="C1324" s="20">
        <v>0</v>
      </c>
      <c r="D1324" s="20">
        <v>0</v>
      </c>
      <c r="E1324" s="20">
        <v>0</v>
      </c>
      <c r="F1324" s="20">
        <f t="shared" si="242"/>
        <v>0</v>
      </c>
      <c r="G1324" s="20" t="s">
        <v>15</v>
      </c>
      <c r="H1324" s="27">
        <v>1.0358000000000001</v>
      </c>
      <c r="I1324" s="20">
        <f>IFERROR((F1324*G1324*H1324)/1000,0)</f>
        <v>0</v>
      </c>
      <c r="J1324"/>
      <c r="K1324"/>
      <c r="L1324"/>
      <c r="M1324"/>
      <c r="N1324"/>
      <c r="O1324"/>
      <c r="P1324"/>
      <c r="Q1324"/>
      <c r="R1324"/>
      <c r="S1324"/>
      <c r="T1324"/>
      <c r="U1324"/>
      <c r="V1324"/>
      <c r="W1324"/>
      <c r="X1324"/>
      <c r="Y1324"/>
      <c r="Z1324"/>
      <c r="AA1324"/>
      <c r="AB1324"/>
      <c r="AC1324"/>
      <c r="AD1324"/>
      <c r="AE1324"/>
      <c r="AF1324"/>
      <c r="AG1324"/>
      <c r="AH1324"/>
      <c r="AI1324"/>
    </row>
    <row r="1325" spans="1:35" s="3" customFormat="1" ht="15.75" customHeight="1" x14ac:dyDescent="0.25">
      <c r="A1325" s="18" t="s">
        <v>1456</v>
      </c>
      <c r="B1325" s="17" t="s">
        <v>29</v>
      </c>
      <c r="C1325" s="20">
        <v>0</v>
      </c>
      <c r="D1325" s="20">
        <v>0</v>
      </c>
      <c r="E1325" s="20">
        <v>0</v>
      </c>
      <c r="F1325" s="20">
        <f t="shared" si="242"/>
        <v>0</v>
      </c>
      <c r="G1325" s="20" t="s">
        <v>15</v>
      </c>
      <c r="H1325" s="27">
        <v>1.0358000000000001</v>
      </c>
      <c r="I1325" s="20">
        <v>0</v>
      </c>
      <c r="J1325"/>
      <c r="K1325"/>
      <c r="L1325"/>
      <c r="M1325"/>
      <c r="N1325"/>
      <c r="O1325"/>
      <c r="P1325"/>
      <c r="Q1325"/>
      <c r="R1325"/>
      <c r="S1325"/>
      <c r="T1325"/>
      <c r="U1325"/>
      <c r="V1325"/>
      <c r="W1325"/>
      <c r="X1325"/>
      <c r="Y1325"/>
      <c r="Z1325"/>
      <c r="AA1325"/>
      <c r="AB1325"/>
      <c r="AC1325"/>
      <c r="AD1325"/>
      <c r="AE1325"/>
      <c r="AF1325"/>
      <c r="AG1325"/>
      <c r="AH1325"/>
      <c r="AI1325"/>
    </row>
    <row r="1326" spans="1:35" s="3" customFormat="1" ht="63" customHeight="1" x14ac:dyDescent="0.25">
      <c r="A1326" s="18" t="s">
        <v>1457</v>
      </c>
      <c r="B1326" s="17" t="s">
        <v>1405</v>
      </c>
      <c r="C1326" s="20">
        <v>0</v>
      </c>
      <c r="D1326" s="20">
        <v>0</v>
      </c>
      <c r="E1326" s="20">
        <v>0</v>
      </c>
      <c r="F1326" s="20">
        <f t="shared" si="242"/>
        <v>0</v>
      </c>
      <c r="G1326" s="20" t="s">
        <v>15</v>
      </c>
      <c r="H1326" s="27">
        <v>1.0358000000000001</v>
      </c>
      <c r="I1326" s="20">
        <v>0</v>
      </c>
      <c r="J1326"/>
      <c r="K1326"/>
      <c r="L1326"/>
      <c r="M1326"/>
      <c r="N1326"/>
      <c r="O1326"/>
      <c r="P1326"/>
      <c r="Q1326"/>
      <c r="R1326"/>
      <c r="S1326"/>
      <c r="T1326"/>
      <c r="U1326"/>
      <c r="V1326"/>
      <c r="W1326"/>
      <c r="X1326"/>
      <c r="Y1326"/>
      <c r="Z1326"/>
      <c r="AA1326"/>
      <c r="AB1326"/>
      <c r="AC1326"/>
      <c r="AD1326"/>
      <c r="AE1326"/>
      <c r="AF1326"/>
      <c r="AG1326"/>
      <c r="AH1326"/>
      <c r="AI1326"/>
    </row>
    <row r="1327" spans="1:35" s="3" customFormat="1" ht="15.75" customHeight="1" x14ac:dyDescent="0.25">
      <c r="A1327" s="18" t="s">
        <v>1458</v>
      </c>
      <c r="B1327" s="17" t="s">
        <v>1407</v>
      </c>
      <c r="C1327" s="20">
        <v>0</v>
      </c>
      <c r="D1327" s="20">
        <v>0</v>
      </c>
      <c r="E1327" s="20">
        <v>0</v>
      </c>
      <c r="F1327" s="20">
        <f t="shared" si="242"/>
        <v>0</v>
      </c>
      <c r="G1327" s="20" t="s">
        <v>15</v>
      </c>
      <c r="H1327" s="27">
        <v>1.0358000000000001</v>
      </c>
      <c r="I1327" s="20">
        <v>0</v>
      </c>
      <c r="J1327"/>
      <c r="K1327"/>
      <c r="L1327"/>
      <c r="M1327"/>
      <c r="N1327"/>
      <c r="O1327"/>
      <c r="P1327"/>
      <c r="Q1327"/>
      <c r="R1327"/>
      <c r="S1327"/>
      <c r="T1327"/>
      <c r="U1327"/>
      <c r="V1327"/>
      <c r="W1327"/>
      <c r="X1327"/>
      <c r="Y1327"/>
      <c r="Z1327"/>
      <c r="AA1327"/>
      <c r="AB1327"/>
      <c r="AC1327"/>
      <c r="AD1327"/>
      <c r="AE1327"/>
      <c r="AF1327"/>
      <c r="AG1327"/>
      <c r="AH1327"/>
      <c r="AI1327"/>
    </row>
    <row r="1328" spans="1:35" s="3" customFormat="1" ht="15.75" customHeight="1" x14ac:dyDescent="0.25">
      <c r="A1328" s="18" t="s">
        <v>1459</v>
      </c>
      <c r="B1328" s="17" t="s">
        <v>1446</v>
      </c>
      <c r="C1328" s="20">
        <v>0</v>
      </c>
      <c r="D1328" s="20">
        <v>0</v>
      </c>
      <c r="E1328" s="20">
        <v>0</v>
      </c>
      <c r="F1328" s="20">
        <f t="shared" si="242"/>
        <v>0</v>
      </c>
      <c r="G1328" s="20" t="s">
        <v>15</v>
      </c>
      <c r="H1328" s="27">
        <v>1.0358000000000001</v>
      </c>
      <c r="I1328" s="20">
        <v>0</v>
      </c>
      <c r="J1328"/>
      <c r="K1328"/>
      <c r="L1328"/>
      <c r="M1328"/>
      <c r="N1328"/>
      <c r="O1328"/>
      <c r="P1328"/>
      <c r="Q1328"/>
      <c r="R1328"/>
      <c r="S1328"/>
      <c r="T1328"/>
      <c r="U1328"/>
      <c r="V1328"/>
      <c r="W1328"/>
      <c r="X1328"/>
      <c r="Y1328"/>
      <c r="Z1328"/>
      <c r="AA1328"/>
      <c r="AB1328"/>
      <c r="AC1328"/>
      <c r="AD1328"/>
      <c r="AE1328"/>
      <c r="AF1328"/>
      <c r="AG1328"/>
      <c r="AH1328"/>
      <c r="AI1328"/>
    </row>
    <row r="1329" spans="1:35" s="3" customFormat="1" ht="15.75" customHeight="1" x14ac:dyDescent="0.25">
      <c r="A1329" s="18" t="s">
        <v>1436</v>
      </c>
      <c r="B1329" s="17" t="s">
        <v>1460</v>
      </c>
      <c r="C1329" s="20">
        <v>0</v>
      </c>
      <c r="D1329" s="20">
        <v>0</v>
      </c>
      <c r="E1329" s="20">
        <v>0</v>
      </c>
      <c r="F1329" s="20">
        <f t="shared" si="242"/>
        <v>0</v>
      </c>
      <c r="G1329" s="20" t="s">
        <v>15</v>
      </c>
      <c r="H1329" s="27">
        <v>1.0358000000000001</v>
      </c>
      <c r="I1329" s="20">
        <f>IFERROR((F1329*G1329*H1329)/1000,0)</f>
        <v>0</v>
      </c>
      <c r="J1329"/>
      <c r="K1329"/>
      <c r="L1329"/>
      <c r="M1329"/>
      <c r="N1329"/>
      <c r="O1329"/>
      <c r="P1329"/>
      <c r="Q1329"/>
      <c r="R1329"/>
      <c r="S1329"/>
      <c r="T1329"/>
      <c r="U1329"/>
      <c r="V1329"/>
      <c r="W1329"/>
      <c r="X1329"/>
      <c r="Y1329"/>
      <c r="Z1329"/>
      <c r="AA1329"/>
      <c r="AB1329"/>
      <c r="AC1329"/>
      <c r="AD1329"/>
      <c r="AE1329"/>
      <c r="AF1329"/>
      <c r="AG1329"/>
      <c r="AH1329"/>
      <c r="AI1329"/>
    </row>
    <row r="1330" spans="1:35" s="3" customFormat="1" ht="15.75" customHeight="1" x14ac:dyDescent="0.25">
      <c r="A1330" s="18" t="s">
        <v>1459</v>
      </c>
      <c r="B1330" s="17" t="s">
        <v>1407</v>
      </c>
      <c r="C1330" s="20">
        <v>0</v>
      </c>
      <c r="D1330" s="20">
        <v>0</v>
      </c>
      <c r="E1330" s="20">
        <v>0</v>
      </c>
      <c r="F1330" s="20">
        <f t="shared" si="242"/>
        <v>0</v>
      </c>
      <c r="G1330" s="20" t="s">
        <v>15</v>
      </c>
      <c r="H1330" s="27">
        <v>1.0358000000000001</v>
      </c>
      <c r="I1330" s="20">
        <v>0</v>
      </c>
      <c r="J1330"/>
      <c r="K1330"/>
      <c r="L1330"/>
      <c r="M1330"/>
      <c r="N1330"/>
      <c r="O1330"/>
      <c r="P1330"/>
      <c r="Q1330"/>
      <c r="R1330"/>
      <c r="S1330"/>
      <c r="T1330"/>
      <c r="U1330"/>
      <c r="V1330"/>
      <c r="W1330"/>
      <c r="X1330"/>
      <c r="Y1330"/>
      <c r="Z1330"/>
      <c r="AA1330"/>
      <c r="AB1330"/>
      <c r="AC1330"/>
      <c r="AD1330"/>
      <c r="AE1330"/>
      <c r="AF1330"/>
      <c r="AG1330"/>
      <c r="AH1330"/>
      <c r="AI1330"/>
    </row>
    <row r="1331" spans="1:35" s="3" customFormat="1" ht="15.75" customHeight="1" x14ac:dyDescent="0.25">
      <c r="A1331" s="18" t="s">
        <v>1461</v>
      </c>
      <c r="B1331" s="17" t="s">
        <v>1446</v>
      </c>
      <c r="C1331" s="20">
        <v>0</v>
      </c>
      <c r="D1331" s="20">
        <v>0</v>
      </c>
      <c r="E1331" s="20">
        <v>0</v>
      </c>
      <c r="F1331" s="20">
        <f t="shared" si="242"/>
        <v>0</v>
      </c>
      <c r="G1331" s="20" t="s">
        <v>15</v>
      </c>
      <c r="H1331" s="27">
        <v>1.0358000000000001</v>
      </c>
      <c r="I1331" s="20">
        <v>0</v>
      </c>
      <c r="J1331"/>
      <c r="K1331"/>
      <c r="L1331"/>
      <c r="M1331"/>
      <c r="N1331"/>
      <c r="O1331"/>
      <c r="P1331"/>
      <c r="Q1331"/>
      <c r="R1331"/>
      <c r="S1331"/>
      <c r="T1331"/>
      <c r="U1331"/>
      <c r="V1331"/>
      <c r="W1331"/>
      <c r="X1331"/>
      <c r="Y1331"/>
      <c r="Z1331"/>
      <c r="AA1331"/>
      <c r="AB1331"/>
      <c r="AC1331"/>
      <c r="AD1331"/>
      <c r="AE1331"/>
      <c r="AF1331"/>
      <c r="AG1331"/>
      <c r="AH1331"/>
      <c r="AI1331"/>
    </row>
    <row r="1332" spans="1:35" s="3" customFormat="1" ht="15.75" customHeight="1" x14ac:dyDescent="0.25">
      <c r="A1332" s="18" t="s">
        <v>1436</v>
      </c>
      <c r="B1332" s="17" t="s">
        <v>47</v>
      </c>
      <c r="C1332" s="20">
        <v>0</v>
      </c>
      <c r="D1332" s="20">
        <v>0</v>
      </c>
      <c r="E1332" s="20">
        <v>0</v>
      </c>
      <c r="F1332" s="20">
        <f t="shared" si="242"/>
        <v>0</v>
      </c>
      <c r="G1332" s="20" t="s">
        <v>15</v>
      </c>
      <c r="H1332" s="27">
        <v>1.0358000000000001</v>
      </c>
      <c r="I1332" s="20">
        <v>0</v>
      </c>
      <c r="J1332"/>
      <c r="K1332"/>
      <c r="L1332"/>
      <c r="M1332"/>
      <c r="N1332"/>
      <c r="O1332"/>
      <c r="P1332"/>
      <c r="Q1332"/>
      <c r="R1332"/>
      <c r="S1332"/>
      <c r="T1332"/>
      <c r="U1332"/>
      <c r="V1332"/>
      <c r="W1332"/>
      <c r="X1332"/>
      <c r="Y1332"/>
      <c r="Z1332"/>
      <c r="AA1332"/>
      <c r="AB1332"/>
      <c r="AC1332"/>
      <c r="AD1332"/>
      <c r="AE1332"/>
      <c r="AF1332"/>
      <c r="AG1332"/>
      <c r="AH1332"/>
      <c r="AI1332"/>
    </row>
    <row r="1333" spans="1:35" s="3" customFormat="1" ht="15.75" customHeight="1" x14ac:dyDescent="0.25">
      <c r="A1333" s="18" t="s">
        <v>1436</v>
      </c>
      <c r="B1333" s="17" t="s">
        <v>1462</v>
      </c>
      <c r="C1333" s="20">
        <v>0</v>
      </c>
      <c r="D1333" s="20">
        <v>0</v>
      </c>
      <c r="E1333" s="20">
        <v>0</v>
      </c>
      <c r="F1333" s="20">
        <f t="shared" si="242"/>
        <v>0</v>
      </c>
      <c r="G1333" s="20" t="s">
        <v>15</v>
      </c>
      <c r="H1333" s="27">
        <v>1.0358000000000001</v>
      </c>
      <c r="I1333" s="20">
        <f>IFERROR((F1333*G1333*H1333)/1000,0)</f>
        <v>0</v>
      </c>
      <c r="J1333"/>
      <c r="K1333"/>
      <c r="L1333"/>
      <c r="M1333"/>
      <c r="N1333"/>
      <c r="O1333"/>
      <c r="P1333"/>
      <c r="Q1333"/>
      <c r="R1333"/>
      <c r="S1333"/>
      <c r="T1333"/>
      <c r="U1333"/>
      <c r="V1333"/>
      <c r="W1333"/>
      <c r="X1333"/>
      <c r="Y1333"/>
      <c r="Z1333"/>
      <c r="AA1333"/>
      <c r="AB1333"/>
      <c r="AC1333"/>
      <c r="AD1333"/>
      <c r="AE1333"/>
      <c r="AF1333"/>
      <c r="AG1333"/>
      <c r="AH1333"/>
      <c r="AI1333"/>
    </row>
    <row r="1334" spans="1:35" s="3" customFormat="1" ht="15.75" customHeight="1" x14ac:dyDescent="0.25">
      <c r="A1334" s="18" t="s">
        <v>1463</v>
      </c>
      <c r="B1334" s="17" t="s">
        <v>29</v>
      </c>
      <c r="C1334" s="20">
        <v>0</v>
      </c>
      <c r="D1334" s="20">
        <v>0</v>
      </c>
      <c r="E1334" s="20">
        <v>0</v>
      </c>
      <c r="F1334" s="20">
        <f t="shared" si="242"/>
        <v>0</v>
      </c>
      <c r="G1334" s="20" t="s">
        <v>15</v>
      </c>
      <c r="H1334" s="27">
        <v>1.0358000000000001</v>
      </c>
      <c r="I1334" s="20">
        <v>0</v>
      </c>
      <c r="J1334"/>
      <c r="K1334"/>
      <c r="L1334"/>
      <c r="M1334"/>
      <c r="N1334"/>
      <c r="O1334"/>
      <c r="P1334"/>
      <c r="Q1334"/>
      <c r="R1334"/>
      <c r="S1334"/>
      <c r="T1334"/>
      <c r="U1334"/>
      <c r="V1334"/>
      <c r="W1334"/>
      <c r="X1334"/>
      <c r="Y1334"/>
      <c r="Z1334"/>
      <c r="AA1334"/>
      <c r="AB1334"/>
      <c r="AC1334"/>
      <c r="AD1334"/>
      <c r="AE1334"/>
      <c r="AF1334"/>
      <c r="AG1334"/>
      <c r="AH1334"/>
      <c r="AI1334"/>
    </row>
    <row r="1335" spans="1:35" s="3" customFormat="1" ht="15.75" customHeight="1" x14ac:dyDescent="0.25">
      <c r="A1335" s="18" t="s">
        <v>1436</v>
      </c>
      <c r="B1335" s="17" t="s">
        <v>1464</v>
      </c>
      <c r="C1335" s="20">
        <v>0</v>
      </c>
      <c r="D1335" s="20">
        <v>0</v>
      </c>
      <c r="E1335" s="20">
        <v>0</v>
      </c>
      <c r="F1335" s="20">
        <f t="shared" si="242"/>
        <v>0</v>
      </c>
      <c r="G1335" s="20" t="s">
        <v>15</v>
      </c>
      <c r="H1335" s="27">
        <v>1.0358000000000001</v>
      </c>
      <c r="I1335" s="20">
        <f>IFERROR((F1335*G1335*H1335)/1000,0)</f>
        <v>0</v>
      </c>
      <c r="J1335"/>
      <c r="K1335"/>
      <c r="L1335"/>
      <c r="M1335"/>
      <c r="N1335"/>
      <c r="O1335"/>
      <c r="P1335"/>
      <c r="Q1335"/>
      <c r="R1335"/>
      <c r="S1335"/>
      <c r="T1335"/>
      <c r="U1335"/>
      <c r="V1335"/>
      <c r="W1335"/>
      <c r="X1335"/>
      <c r="Y1335"/>
      <c r="Z1335"/>
      <c r="AA1335"/>
      <c r="AB1335"/>
      <c r="AC1335"/>
      <c r="AD1335"/>
      <c r="AE1335"/>
      <c r="AF1335"/>
      <c r="AG1335"/>
      <c r="AH1335"/>
      <c r="AI1335"/>
    </row>
    <row r="1336" spans="1:35" s="3" customFormat="1" ht="15.75" customHeight="1" x14ac:dyDescent="0.25">
      <c r="A1336" s="18" t="s">
        <v>1465</v>
      </c>
      <c r="B1336" s="17" t="s">
        <v>29</v>
      </c>
      <c r="C1336" s="20">
        <v>0.06</v>
      </c>
      <c r="D1336" s="20">
        <v>0.66500000000000004</v>
      </c>
      <c r="E1336" s="20">
        <v>0.17</v>
      </c>
      <c r="F1336" s="20">
        <f t="shared" si="242"/>
        <v>0.29833333333333339</v>
      </c>
      <c r="G1336" s="20">
        <v>3334896.16</v>
      </c>
      <c r="H1336" s="27">
        <v>1.0358000000000001</v>
      </c>
      <c r="I1336" s="20">
        <f t="shared" ref="I1336:I1337" si="243">(F1336*G1336*H1336)/1000</f>
        <v>1030.5284903541869</v>
      </c>
      <c r="J1336"/>
      <c r="K1336"/>
      <c r="L1336"/>
      <c r="M1336"/>
      <c r="N1336"/>
      <c r="O1336"/>
      <c r="P1336"/>
      <c r="Q1336"/>
      <c r="R1336"/>
      <c r="S1336"/>
      <c r="T1336"/>
      <c r="U1336"/>
      <c r="V1336"/>
      <c r="W1336"/>
      <c r="X1336"/>
      <c r="Y1336"/>
      <c r="Z1336"/>
      <c r="AA1336"/>
      <c r="AB1336"/>
      <c r="AC1336"/>
      <c r="AD1336"/>
      <c r="AE1336"/>
      <c r="AF1336"/>
      <c r="AG1336"/>
      <c r="AH1336"/>
      <c r="AI1336"/>
    </row>
    <row r="1337" spans="1:35" s="3" customFormat="1" ht="15.75" customHeight="1" x14ac:dyDescent="0.25">
      <c r="A1337" s="18" t="s">
        <v>1466</v>
      </c>
      <c r="B1337" s="17" t="s">
        <v>1405</v>
      </c>
      <c r="C1337" s="20">
        <v>3.7240000000000002</v>
      </c>
      <c r="D1337" s="20">
        <v>0.45800000000000002</v>
      </c>
      <c r="E1337" s="20">
        <v>0.17</v>
      </c>
      <c r="F1337" s="20">
        <f t="shared" si="242"/>
        <v>1.4506666666666668</v>
      </c>
      <c r="G1337" s="20">
        <v>3943185.33</v>
      </c>
      <c r="H1337" s="27">
        <v>1.0358000000000001</v>
      </c>
      <c r="I1337" s="20">
        <f t="shared" si="243"/>
        <v>5925.0323798901773</v>
      </c>
      <c r="J1337"/>
      <c r="K1337"/>
      <c r="L1337"/>
      <c r="M1337"/>
      <c r="N1337"/>
      <c r="O1337"/>
      <c r="P1337"/>
      <c r="Q1337"/>
      <c r="R1337"/>
      <c r="S1337"/>
      <c r="T1337"/>
      <c r="U1337"/>
      <c r="V1337"/>
      <c r="W1337"/>
      <c r="X1337"/>
      <c r="Y1337"/>
      <c r="Z1337"/>
      <c r="AA1337"/>
      <c r="AB1337"/>
      <c r="AC1337"/>
      <c r="AD1337"/>
      <c r="AE1337"/>
      <c r="AF1337"/>
      <c r="AG1337"/>
      <c r="AH1337"/>
      <c r="AI1337"/>
    </row>
    <row r="1338" spans="1:35" s="3" customFormat="1" ht="15.75" customHeight="1" x14ac:dyDescent="0.25">
      <c r="A1338" s="18" t="s">
        <v>1467</v>
      </c>
      <c r="B1338" s="17" t="s">
        <v>1468</v>
      </c>
      <c r="C1338" s="20">
        <v>0</v>
      </c>
      <c r="D1338" s="20">
        <v>0</v>
      </c>
      <c r="E1338" s="20">
        <v>0</v>
      </c>
      <c r="F1338" s="20">
        <f t="shared" si="242"/>
        <v>0</v>
      </c>
      <c r="G1338" s="20" t="s">
        <v>15</v>
      </c>
      <c r="H1338" s="27">
        <v>1.0358000000000001</v>
      </c>
      <c r="I1338" s="20">
        <f t="shared" ref="I1338:I1339" si="244">IFERROR((F1338*G1338*H1338)/1000,0)</f>
        <v>0</v>
      </c>
      <c r="J1338"/>
      <c r="K1338"/>
      <c r="L1338"/>
      <c r="M1338"/>
      <c r="N1338"/>
      <c r="O1338"/>
      <c r="P1338"/>
      <c r="Q1338"/>
      <c r="R1338"/>
      <c r="S1338"/>
      <c r="T1338"/>
      <c r="U1338"/>
      <c r="V1338"/>
      <c r="W1338"/>
      <c r="X1338"/>
      <c r="Y1338"/>
      <c r="Z1338"/>
      <c r="AA1338"/>
      <c r="AB1338"/>
      <c r="AC1338"/>
      <c r="AD1338"/>
      <c r="AE1338"/>
      <c r="AF1338"/>
      <c r="AG1338"/>
      <c r="AH1338"/>
      <c r="AI1338"/>
    </row>
    <row r="1339" spans="1:35" s="3" customFormat="1" ht="15.75" customHeight="1" x14ac:dyDescent="0.25">
      <c r="A1339" s="18" t="s">
        <v>1436</v>
      </c>
      <c r="B1339" s="17" t="s">
        <v>1469</v>
      </c>
      <c r="C1339" s="20">
        <v>0</v>
      </c>
      <c r="D1339" s="20">
        <v>0</v>
      </c>
      <c r="E1339" s="20">
        <v>0</v>
      </c>
      <c r="F1339" s="20">
        <f t="shared" si="242"/>
        <v>0</v>
      </c>
      <c r="G1339" s="20" t="s">
        <v>15</v>
      </c>
      <c r="H1339" s="27">
        <v>1.0358000000000001</v>
      </c>
      <c r="I1339" s="20">
        <f t="shared" si="244"/>
        <v>0</v>
      </c>
      <c r="J1339"/>
      <c r="K1339"/>
      <c r="L1339"/>
      <c r="M1339"/>
      <c r="N1339"/>
      <c r="O1339"/>
      <c r="P1339"/>
      <c r="Q1339"/>
      <c r="R1339"/>
      <c r="S1339"/>
      <c r="T1339"/>
      <c r="U1339"/>
      <c r="V1339"/>
      <c r="W1339"/>
      <c r="X1339"/>
      <c r="Y1339"/>
      <c r="Z1339"/>
      <c r="AA1339"/>
      <c r="AB1339"/>
      <c r="AC1339"/>
      <c r="AD1339"/>
      <c r="AE1339"/>
      <c r="AF1339"/>
      <c r="AG1339"/>
      <c r="AH1339"/>
      <c r="AI1339"/>
    </row>
    <row r="1340" spans="1:35" s="3" customFormat="1" ht="15.75" customHeight="1" x14ac:dyDescent="0.25">
      <c r="A1340" s="18" t="s">
        <v>1470</v>
      </c>
      <c r="B1340" s="17" t="s">
        <v>29</v>
      </c>
      <c r="C1340" s="20">
        <v>0</v>
      </c>
      <c r="D1340" s="20">
        <v>0</v>
      </c>
      <c r="E1340" s="20">
        <v>0</v>
      </c>
      <c r="F1340" s="20">
        <f t="shared" si="242"/>
        <v>0</v>
      </c>
      <c r="G1340" s="20" t="s">
        <v>15</v>
      </c>
      <c r="H1340" s="27">
        <v>1.0358000000000001</v>
      </c>
      <c r="I1340" s="20">
        <v>0</v>
      </c>
      <c r="J1340"/>
      <c r="K1340"/>
      <c r="L1340"/>
      <c r="M1340"/>
      <c r="N1340"/>
      <c r="O1340"/>
      <c r="P1340"/>
      <c r="Q1340"/>
      <c r="R1340"/>
      <c r="S1340"/>
      <c r="T1340"/>
      <c r="U1340"/>
      <c r="V1340"/>
      <c r="W1340"/>
      <c r="X1340"/>
      <c r="Y1340"/>
      <c r="Z1340"/>
      <c r="AA1340"/>
      <c r="AB1340"/>
      <c r="AC1340"/>
      <c r="AD1340"/>
      <c r="AE1340"/>
      <c r="AF1340"/>
      <c r="AG1340"/>
      <c r="AH1340"/>
      <c r="AI1340"/>
    </row>
    <row r="1341" spans="1:35" s="3" customFormat="1" ht="15.75" customHeight="1" x14ac:dyDescent="0.25">
      <c r="A1341" s="18" t="s">
        <v>1471</v>
      </c>
      <c r="B1341" s="17" t="s">
        <v>1405</v>
      </c>
      <c r="C1341" s="20">
        <v>0</v>
      </c>
      <c r="D1341" s="20">
        <v>0</v>
      </c>
      <c r="E1341" s="20">
        <v>0</v>
      </c>
      <c r="F1341" s="20">
        <f t="shared" si="242"/>
        <v>0</v>
      </c>
      <c r="G1341" s="20" t="s">
        <v>15</v>
      </c>
      <c r="H1341" s="27">
        <v>1.0358000000000001</v>
      </c>
      <c r="I1341" s="20">
        <v>0</v>
      </c>
      <c r="J1341"/>
      <c r="K1341"/>
      <c r="L1341"/>
      <c r="M1341"/>
      <c r="N1341"/>
      <c r="O1341"/>
      <c r="P1341"/>
      <c r="Q1341"/>
      <c r="R1341"/>
      <c r="S1341"/>
      <c r="T1341"/>
      <c r="U1341"/>
      <c r="V1341"/>
      <c r="W1341"/>
      <c r="X1341"/>
      <c r="Y1341"/>
      <c r="Z1341"/>
      <c r="AA1341"/>
      <c r="AB1341"/>
      <c r="AC1341"/>
      <c r="AD1341"/>
      <c r="AE1341"/>
      <c r="AF1341"/>
      <c r="AG1341"/>
      <c r="AH1341"/>
      <c r="AI1341"/>
    </row>
    <row r="1342" spans="1:35" s="3" customFormat="1" ht="15.75" customHeight="1" x14ac:dyDescent="0.25">
      <c r="A1342" s="18" t="s">
        <v>1472</v>
      </c>
      <c r="B1342" s="17" t="s">
        <v>1407</v>
      </c>
      <c r="C1342" s="20">
        <v>0</v>
      </c>
      <c r="D1342" s="20">
        <v>0</v>
      </c>
      <c r="E1342" s="20">
        <v>0</v>
      </c>
      <c r="F1342" s="20">
        <f t="shared" si="242"/>
        <v>0</v>
      </c>
      <c r="G1342" s="20" t="s">
        <v>15</v>
      </c>
      <c r="H1342" s="27">
        <v>1.0358000000000001</v>
      </c>
      <c r="I1342" s="20">
        <v>0</v>
      </c>
      <c r="J1342"/>
      <c r="K1342"/>
      <c r="L1342"/>
      <c r="M1342"/>
      <c r="N1342"/>
      <c r="O1342"/>
      <c r="P1342"/>
      <c r="Q1342"/>
      <c r="R1342"/>
      <c r="S1342"/>
      <c r="T1342"/>
      <c r="U1342"/>
      <c r="V1342"/>
      <c r="W1342"/>
      <c r="X1342"/>
      <c r="Y1342"/>
      <c r="Z1342"/>
      <c r="AA1342"/>
      <c r="AB1342"/>
      <c r="AC1342"/>
      <c r="AD1342"/>
      <c r="AE1342"/>
      <c r="AF1342"/>
      <c r="AG1342"/>
      <c r="AH1342"/>
      <c r="AI1342"/>
    </row>
    <row r="1343" spans="1:35" s="3" customFormat="1" ht="15.75" customHeight="1" x14ac:dyDescent="0.25">
      <c r="A1343" s="18" t="s">
        <v>1473</v>
      </c>
      <c r="B1343" s="17" t="s">
        <v>1474</v>
      </c>
      <c r="C1343" s="20">
        <v>0.65</v>
      </c>
      <c r="D1343" s="20">
        <v>0</v>
      </c>
      <c r="E1343" s="20">
        <v>0</v>
      </c>
      <c r="F1343" s="20">
        <f>(C1343+D1343+E1343)/3</f>
        <v>0.21666666666666667</v>
      </c>
      <c r="G1343" s="20" t="s">
        <v>15</v>
      </c>
      <c r="H1343" s="27">
        <v>1.0358000000000001</v>
      </c>
      <c r="I1343" s="20">
        <v>0</v>
      </c>
      <c r="J1343"/>
      <c r="K1343"/>
      <c r="L1343"/>
      <c r="M1343"/>
      <c r="N1343"/>
      <c r="O1343"/>
      <c r="P1343"/>
      <c r="Q1343"/>
      <c r="R1343"/>
      <c r="S1343"/>
      <c r="T1343"/>
      <c r="U1343"/>
      <c r="V1343"/>
      <c r="W1343"/>
      <c r="X1343"/>
      <c r="Y1343"/>
      <c r="Z1343"/>
      <c r="AA1343"/>
      <c r="AB1343"/>
      <c r="AC1343"/>
      <c r="AD1343"/>
      <c r="AE1343"/>
      <c r="AF1343"/>
      <c r="AG1343"/>
      <c r="AH1343"/>
      <c r="AI1343"/>
    </row>
    <row r="1344" spans="1:35" s="3" customFormat="1" ht="15.75" customHeight="1" x14ac:dyDescent="0.25">
      <c r="A1344" s="18" t="s">
        <v>1473</v>
      </c>
      <c r="B1344" s="17" t="s">
        <v>21</v>
      </c>
      <c r="C1344" s="20">
        <v>0</v>
      </c>
      <c r="D1344" s="20">
        <v>0</v>
      </c>
      <c r="E1344" s="20">
        <v>0</v>
      </c>
      <c r="F1344" s="20">
        <f t="shared" ref="F1344:F1351" si="245">(C1344+D1344+E1344)/3</f>
        <v>0</v>
      </c>
      <c r="G1344" s="20" t="s">
        <v>15</v>
      </c>
      <c r="H1344" s="27">
        <v>1.0358000000000001</v>
      </c>
      <c r="I1344" s="20">
        <v>0</v>
      </c>
      <c r="J1344"/>
      <c r="K1344"/>
      <c r="L1344"/>
      <c r="M1344"/>
      <c r="N1344"/>
      <c r="O1344"/>
      <c r="P1344"/>
      <c r="Q1344"/>
      <c r="R1344"/>
      <c r="S1344"/>
      <c r="T1344"/>
      <c r="U1344"/>
      <c r="V1344"/>
      <c r="W1344"/>
      <c r="X1344"/>
      <c r="Y1344"/>
      <c r="Z1344"/>
      <c r="AA1344"/>
      <c r="AB1344"/>
      <c r="AC1344"/>
      <c r="AD1344"/>
      <c r="AE1344"/>
      <c r="AF1344"/>
      <c r="AG1344"/>
      <c r="AH1344"/>
      <c r="AI1344"/>
    </row>
    <row r="1345" spans="1:35" s="3" customFormat="1" ht="15.75" customHeight="1" x14ac:dyDescent="0.25">
      <c r="A1345" s="18" t="s">
        <v>1473</v>
      </c>
      <c r="B1345" s="17" t="s">
        <v>1475</v>
      </c>
      <c r="C1345" s="20">
        <v>0</v>
      </c>
      <c r="D1345" s="20">
        <v>0</v>
      </c>
      <c r="E1345" s="20">
        <v>0</v>
      </c>
      <c r="F1345" s="20">
        <f t="shared" si="245"/>
        <v>0</v>
      </c>
      <c r="G1345" s="20" t="s">
        <v>15</v>
      </c>
      <c r="H1345" s="27">
        <v>1.0358000000000001</v>
      </c>
      <c r="I1345" s="20">
        <f t="shared" ref="I1345" si="246">IFERROR((F1345*G1345*H1345)/1000,0)</f>
        <v>0</v>
      </c>
      <c r="J1345"/>
      <c r="K1345"/>
      <c r="L1345"/>
      <c r="M1345"/>
      <c r="N1345"/>
      <c r="O1345"/>
      <c r="P1345"/>
      <c r="Q1345"/>
      <c r="R1345"/>
      <c r="S1345"/>
      <c r="T1345"/>
      <c r="U1345"/>
      <c r="V1345"/>
      <c r="W1345"/>
      <c r="X1345"/>
      <c r="Y1345"/>
      <c r="Z1345"/>
      <c r="AA1345"/>
      <c r="AB1345"/>
      <c r="AC1345"/>
      <c r="AD1345"/>
      <c r="AE1345"/>
      <c r="AF1345"/>
      <c r="AG1345"/>
      <c r="AH1345"/>
      <c r="AI1345"/>
    </row>
    <row r="1346" spans="1:35" s="3" customFormat="1" ht="15.75" customHeight="1" x14ac:dyDescent="0.25">
      <c r="A1346" s="18" t="s">
        <v>1476</v>
      </c>
      <c r="B1346" s="17" t="s">
        <v>29</v>
      </c>
      <c r="C1346" s="20">
        <v>0</v>
      </c>
      <c r="D1346" s="20">
        <v>0</v>
      </c>
      <c r="E1346" s="20">
        <v>0</v>
      </c>
      <c r="F1346" s="20">
        <f t="shared" si="245"/>
        <v>0</v>
      </c>
      <c r="G1346" s="20" t="s">
        <v>15</v>
      </c>
      <c r="H1346" s="27">
        <v>1.0358000000000001</v>
      </c>
      <c r="I1346" s="20">
        <v>0</v>
      </c>
      <c r="J1346"/>
      <c r="K1346"/>
      <c r="L1346"/>
      <c r="M1346"/>
      <c r="N1346"/>
      <c r="O1346"/>
      <c r="P1346"/>
      <c r="Q1346"/>
      <c r="R1346"/>
      <c r="S1346"/>
      <c r="T1346"/>
      <c r="U1346"/>
      <c r="V1346"/>
      <c r="W1346"/>
      <c r="X1346"/>
      <c r="Y1346"/>
      <c r="Z1346"/>
      <c r="AA1346"/>
      <c r="AB1346"/>
      <c r="AC1346"/>
      <c r="AD1346"/>
      <c r="AE1346"/>
      <c r="AF1346"/>
      <c r="AG1346"/>
      <c r="AH1346"/>
      <c r="AI1346"/>
    </row>
    <row r="1347" spans="1:35" s="3" customFormat="1" ht="15.75" customHeight="1" x14ac:dyDescent="0.25">
      <c r="A1347" s="18" t="s">
        <v>1473</v>
      </c>
      <c r="B1347" s="17" t="s">
        <v>1477</v>
      </c>
      <c r="C1347" s="20">
        <v>0</v>
      </c>
      <c r="D1347" s="20">
        <v>0</v>
      </c>
      <c r="E1347" s="20">
        <v>0</v>
      </c>
      <c r="F1347" s="20">
        <f t="shared" si="245"/>
        <v>0</v>
      </c>
      <c r="G1347" s="20" t="s">
        <v>15</v>
      </c>
      <c r="H1347" s="27">
        <v>1.0358000000000001</v>
      </c>
      <c r="I1347" s="20">
        <f t="shared" ref="I1347" si="247">IFERROR((F1347*G1347*H1347)/1000,0)</f>
        <v>0</v>
      </c>
      <c r="J1347"/>
      <c r="K1347"/>
      <c r="L1347"/>
      <c r="M1347"/>
      <c r="N1347"/>
      <c r="O1347"/>
      <c r="P1347"/>
      <c r="Q1347"/>
      <c r="R1347"/>
      <c r="S1347"/>
      <c r="T1347"/>
      <c r="U1347"/>
      <c r="V1347"/>
      <c r="W1347"/>
      <c r="X1347"/>
      <c r="Y1347"/>
      <c r="Z1347"/>
      <c r="AA1347"/>
      <c r="AB1347"/>
      <c r="AC1347"/>
      <c r="AD1347"/>
      <c r="AE1347"/>
      <c r="AF1347"/>
      <c r="AG1347"/>
      <c r="AH1347"/>
      <c r="AI1347"/>
    </row>
    <row r="1348" spans="1:35" s="3" customFormat="1" ht="15.75" customHeight="1" x14ac:dyDescent="0.25">
      <c r="A1348" s="18" t="s">
        <v>1478</v>
      </c>
      <c r="B1348" s="17" t="s">
        <v>1405</v>
      </c>
      <c r="C1348" s="20">
        <v>0</v>
      </c>
      <c r="D1348" s="20">
        <v>0</v>
      </c>
      <c r="E1348" s="20">
        <v>0</v>
      </c>
      <c r="F1348" s="20">
        <f t="shared" si="245"/>
        <v>0</v>
      </c>
      <c r="G1348" s="20" t="s">
        <v>15</v>
      </c>
      <c r="H1348" s="27">
        <v>1.0358000000000001</v>
      </c>
      <c r="I1348" s="20">
        <v>0</v>
      </c>
      <c r="J1348"/>
      <c r="K1348"/>
      <c r="L1348"/>
      <c r="M1348"/>
      <c r="N1348"/>
      <c r="O1348"/>
      <c r="P1348"/>
      <c r="Q1348"/>
      <c r="R1348"/>
      <c r="S1348"/>
      <c r="T1348"/>
      <c r="U1348"/>
      <c r="V1348"/>
      <c r="W1348"/>
      <c r="X1348"/>
      <c r="Y1348"/>
      <c r="Z1348"/>
      <c r="AA1348"/>
      <c r="AB1348"/>
      <c r="AC1348"/>
      <c r="AD1348"/>
      <c r="AE1348"/>
      <c r="AF1348"/>
      <c r="AG1348"/>
      <c r="AH1348"/>
      <c r="AI1348"/>
    </row>
    <row r="1349" spans="1:35" s="3" customFormat="1" ht="15.75" customHeight="1" x14ac:dyDescent="0.25">
      <c r="A1349" s="18" t="s">
        <v>1479</v>
      </c>
      <c r="B1349" s="17" t="s">
        <v>1407</v>
      </c>
      <c r="C1349" s="20">
        <v>0</v>
      </c>
      <c r="D1349" s="20">
        <v>0</v>
      </c>
      <c r="E1349" s="20">
        <v>0</v>
      </c>
      <c r="F1349" s="20">
        <f t="shared" si="245"/>
        <v>0</v>
      </c>
      <c r="G1349" s="20" t="s">
        <v>15</v>
      </c>
      <c r="H1349" s="27">
        <v>1.0358000000000001</v>
      </c>
      <c r="I1349" s="20">
        <v>0</v>
      </c>
      <c r="J1349"/>
      <c r="K1349"/>
      <c r="L1349"/>
      <c r="M1349"/>
      <c r="N1349"/>
      <c r="O1349"/>
      <c r="P1349"/>
      <c r="Q1349"/>
      <c r="R1349"/>
      <c r="S1349"/>
      <c r="T1349"/>
      <c r="U1349"/>
      <c r="V1349"/>
      <c r="W1349"/>
      <c r="X1349"/>
      <c r="Y1349"/>
      <c r="Z1349"/>
      <c r="AA1349"/>
      <c r="AB1349"/>
      <c r="AC1349"/>
      <c r="AD1349"/>
      <c r="AE1349"/>
      <c r="AF1349"/>
      <c r="AG1349"/>
      <c r="AH1349"/>
      <c r="AI1349"/>
    </row>
    <row r="1350" spans="1:35" s="3" customFormat="1" ht="15.75" customHeight="1" x14ac:dyDescent="0.25">
      <c r="A1350" s="18" t="s">
        <v>1480</v>
      </c>
      <c r="B1350" s="17" t="s">
        <v>1481</v>
      </c>
      <c r="C1350" s="20">
        <v>0</v>
      </c>
      <c r="D1350" s="20">
        <v>0</v>
      </c>
      <c r="E1350" s="20">
        <v>0</v>
      </c>
      <c r="F1350" s="20">
        <f t="shared" si="245"/>
        <v>0</v>
      </c>
      <c r="G1350" s="20" t="s">
        <v>15</v>
      </c>
      <c r="H1350" s="27">
        <v>1.0358000000000001</v>
      </c>
      <c r="I1350" s="20">
        <v>0</v>
      </c>
      <c r="J1350"/>
      <c r="K1350"/>
      <c r="L1350"/>
      <c r="M1350"/>
      <c r="N1350"/>
      <c r="O1350"/>
      <c r="P1350"/>
      <c r="Q1350"/>
      <c r="R1350"/>
      <c r="S1350"/>
      <c r="T1350"/>
      <c r="U1350"/>
      <c r="V1350"/>
      <c r="W1350"/>
      <c r="X1350"/>
      <c r="Y1350"/>
      <c r="Z1350"/>
      <c r="AA1350"/>
      <c r="AB1350"/>
      <c r="AC1350"/>
      <c r="AD1350"/>
      <c r="AE1350"/>
      <c r="AF1350"/>
      <c r="AG1350"/>
      <c r="AH1350"/>
      <c r="AI1350"/>
    </row>
    <row r="1351" spans="1:35" s="3" customFormat="1" ht="15.75" customHeight="1" x14ac:dyDescent="0.25">
      <c r="A1351" s="18" t="s">
        <v>1473</v>
      </c>
      <c r="B1351" s="17" t="s">
        <v>1482</v>
      </c>
      <c r="C1351" s="20">
        <v>0</v>
      </c>
      <c r="D1351" s="20">
        <v>0</v>
      </c>
      <c r="E1351" s="20">
        <v>0</v>
      </c>
      <c r="F1351" s="20">
        <f t="shared" si="245"/>
        <v>0</v>
      </c>
      <c r="G1351" s="20" t="s">
        <v>15</v>
      </c>
      <c r="H1351" s="27">
        <v>1.0358000000000001</v>
      </c>
      <c r="I1351" s="20">
        <f t="shared" ref="I1351" si="248">IFERROR((F1351*G1351*H1351)/1000,0)</f>
        <v>0</v>
      </c>
      <c r="J1351"/>
      <c r="K1351"/>
      <c r="L1351"/>
      <c r="M1351"/>
      <c r="N1351"/>
      <c r="O1351"/>
      <c r="P1351"/>
      <c r="Q1351"/>
      <c r="R1351"/>
      <c r="S1351"/>
      <c r="T1351"/>
      <c r="U1351"/>
      <c r="V1351"/>
      <c r="W1351"/>
      <c r="X1351"/>
      <c r="Y1351"/>
      <c r="Z1351"/>
      <c r="AA1351"/>
      <c r="AB1351"/>
      <c r="AC1351"/>
      <c r="AD1351"/>
      <c r="AE1351"/>
      <c r="AF1351"/>
      <c r="AG1351"/>
      <c r="AH1351"/>
      <c r="AI1351"/>
    </row>
    <row r="1352" spans="1:35" s="3" customFormat="1" ht="110.25" customHeight="1" x14ac:dyDescent="0.25">
      <c r="A1352" s="18" t="s">
        <v>1483</v>
      </c>
      <c r="B1352" s="17" t="s">
        <v>1407</v>
      </c>
      <c r="C1352" s="20">
        <v>0.65</v>
      </c>
      <c r="D1352" s="20">
        <v>0</v>
      </c>
      <c r="E1352" s="20">
        <v>0</v>
      </c>
      <c r="F1352" s="20">
        <f t="shared" si="242"/>
        <v>0.21666666666666667</v>
      </c>
      <c r="G1352" s="20">
        <v>4138271.85</v>
      </c>
      <c r="H1352" s="27">
        <v>1.0358000000000001</v>
      </c>
      <c r="I1352" s="20">
        <f t="shared" ref="I1352" si="249">F1352*G1352*H1352/1000</f>
        <v>928.72476281650006</v>
      </c>
      <c r="J1352"/>
      <c r="K1352"/>
      <c r="L1352"/>
      <c r="M1352"/>
      <c r="N1352"/>
      <c r="O1352"/>
      <c r="P1352"/>
      <c r="Q1352"/>
      <c r="R1352"/>
      <c r="S1352"/>
      <c r="T1352"/>
      <c r="U1352"/>
      <c r="V1352"/>
      <c r="W1352"/>
      <c r="X1352"/>
      <c r="Y1352"/>
      <c r="Z1352"/>
      <c r="AA1352"/>
      <c r="AB1352"/>
      <c r="AC1352"/>
      <c r="AD1352"/>
      <c r="AE1352"/>
      <c r="AF1352"/>
      <c r="AG1352"/>
      <c r="AH1352"/>
      <c r="AI1352"/>
    </row>
    <row r="1353" spans="1:35" s="3" customFormat="1" ht="31.5" customHeight="1" x14ac:dyDescent="0.25">
      <c r="A1353" s="18" t="s">
        <v>1473</v>
      </c>
      <c r="B1353" s="17" t="s">
        <v>1484</v>
      </c>
      <c r="C1353" s="20">
        <v>0</v>
      </c>
      <c r="D1353" s="20">
        <v>0</v>
      </c>
      <c r="E1353" s="20">
        <v>0</v>
      </c>
      <c r="F1353" s="20">
        <f t="shared" si="242"/>
        <v>0</v>
      </c>
      <c r="G1353" s="20" t="s">
        <v>15</v>
      </c>
      <c r="H1353" s="27">
        <v>1.0358000000000001</v>
      </c>
      <c r="I1353" s="20">
        <f t="shared" ref="I1353" si="250">IFERROR((F1353*G1353*H1353)/1000,0)</f>
        <v>0</v>
      </c>
      <c r="J1353"/>
      <c r="K1353"/>
      <c r="L1353"/>
      <c r="M1353"/>
      <c r="N1353"/>
      <c r="O1353"/>
      <c r="P1353"/>
      <c r="Q1353"/>
      <c r="R1353"/>
      <c r="S1353"/>
      <c r="T1353"/>
      <c r="U1353"/>
      <c r="V1353"/>
      <c r="W1353"/>
      <c r="X1353"/>
      <c r="Y1353"/>
      <c r="Z1353"/>
      <c r="AA1353"/>
      <c r="AB1353"/>
      <c r="AC1353"/>
      <c r="AD1353"/>
      <c r="AE1353"/>
      <c r="AF1353"/>
      <c r="AG1353"/>
      <c r="AH1353"/>
      <c r="AI1353"/>
    </row>
    <row r="1354" spans="1:35" s="3" customFormat="1" ht="15.75" customHeight="1" x14ac:dyDescent="0.25">
      <c r="A1354" s="18" t="s">
        <v>1485</v>
      </c>
      <c r="B1354" s="17" t="s">
        <v>1407</v>
      </c>
      <c r="C1354" s="20">
        <v>0</v>
      </c>
      <c r="D1354" s="20">
        <v>0</v>
      </c>
      <c r="E1354" s="20">
        <v>0</v>
      </c>
      <c r="F1354" s="20">
        <f t="shared" si="242"/>
        <v>0</v>
      </c>
      <c r="G1354" s="20" t="s">
        <v>15</v>
      </c>
      <c r="H1354" s="27">
        <v>1.0358000000000001</v>
      </c>
      <c r="I1354" s="20">
        <v>0</v>
      </c>
      <c r="J1354"/>
      <c r="K1354"/>
      <c r="L1354"/>
      <c r="M1354"/>
      <c r="N1354"/>
      <c r="O1354"/>
      <c r="P1354"/>
      <c r="Q1354"/>
      <c r="R1354"/>
      <c r="S1354"/>
      <c r="T1354"/>
      <c r="U1354"/>
      <c r="V1354"/>
      <c r="W1354"/>
      <c r="X1354"/>
      <c r="Y1354"/>
      <c r="Z1354"/>
      <c r="AA1354"/>
      <c r="AB1354"/>
      <c r="AC1354"/>
      <c r="AD1354"/>
      <c r="AE1354"/>
      <c r="AF1354"/>
      <c r="AG1354"/>
      <c r="AH1354"/>
      <c r="AI1354"/>
    </row>
    <row r="1355" spans="1:35" s="3" customFormat="1" ht="15.75" customHeight="1" x14ac:dyDescent="0.25">
      <c r="A1355" s="18" t="s">
        <v>1473</v>
      </c>
      <c r="B1355" s="17" t="s">
        <v>1486</v>
      </c>
      <c r="C1355" s="20">
        <v>0</v>
      </c>
      <c r="D1355" s="20">
        <v>0</v>
      </c>
      <c r="E1355" s="20">
        <v>0</v>
      </c>
      <c r="F1355" s="20">
        <f t="shared" si="242"/>
        <v>0</v>
      </c>
      <c r="G1355" s="20" t="s">
        <v>15</v>
      </c>
      <c r="H1355" s="27">
        <v>1.0358000000000001</v>
      </c>
      <c r="I1355" s="20">
        <f t="shared" ref="I1355" si="251">IFERROR((F1355*G1355*H1355)/1000,0)</f>
        <v>0</v>
      </c>
      <c r="J1355"/>
      <c r="K1355"/>
      <c r="L1355"/>
      <c r="M1355"/>
      <c r="N1355"/>
      <c r="O1355"/>
      <c r="P1355"/>
      <c r="Q1355"/>
      <c r="R1355"/>
      <c r="S1355"/>
      <c r="T1355"/>
      <c r="U1355"/>
      <c r="V1355"/>
      <c r="W1355"/>
      <c r="X1355"/>
      <c r="Y1355"/>
      <c r="Z1355"/>
      <c r="AA1355"/>
      <c r="AB1355"/>
      <c r="AC1355"/>
      <c r="AD1355"/>
      <c r="AE1355"/>
      <c r="AF1355"/>
      <c r="AG1355"/>
      <c r="AH1355"/>
      <c r="AI1355"/>
    </row>
    <row r="1356" spans="1:35" s="3" customFormat="1" ht="15.75" customHeight="1" x14ac:dyDescent="0.25">
      <c r="A1356" s="18" t="s">
        <v>1487</v>
      </c>
      <c r="B1356" s="17" t="s">
        <v>1407</v>
      </c>
      <c r="C1356" s="20">
        <v>0</v>
      </c>
      <c r="D1356" s="20">
        <v>0</v>
      </c>
      <c r="E1356" s="20">
        <v>0</v>
      </c>
      <c r="F1356" s="20">
        <f t="shared" si="242"/>
        <v>0</v>
      </c>
      <c r="G1356" s="20" t="s">
        <v>15</v>
      </c>
      <c r="H1356" s="27">
        <v>1.0358000000000001</v>
      </c>
      <c r="I1356" s="20">
        <v>0</v>
      </c>
      <c r="J1356"/>
      <c r="K1356"/>
      <c r="L1356"/>
      <c r="M1356"/>
      <c r="N1356"/>
      <c r="O1356"/>
      <c r="P1356"/>
      <c r="Q1356"/>
      <c r="R1356"/>
      <c r="S1356"/>
      <c r="T1356"/>
      <c r="U1356"/>
      <c r="V1356"/>
      <c r="W1356"/>
      <c r="X1356"/>
      <c r="Y1356"/>
      <c r="Z1356"/>
      <c r="AA1356"/>
      <c r="AB1356"/>
      <c r="AC1356"/>
      <c r="AD1356"/>
      <c r="AE1356"/>
      <c r="AF1356"/>
      <c r="AG1356"/>
      <c r="AH1356"/>
      <c r="AI1356"/>
    </row>
    <row r="1357" spans="1:35" s="3" customFormat="1" ht="15.75" customHeight="1" x14ac:dyDescent="0.25">
      <c r="A1357" s="18" t="s">
        <v>1473</v>
      </c>
      <c r="B1357" s="17" t="s">
        <v>1488</v>
      </c>
      <c r="C1357" s="20">
        <v>0</v>
      </c>
      <c r="D1357" s="20">
        <v>0</v>
      </c>
      <c r="E1357" s="20">
        <v>0</v>
      </c>
      <c r="F1357" s="20">
        <f t="shared" si="242"/>
        <v>0</v>
      </c>
      <c r="G1357" s="20" t="s">
        <v>15</v>
      </c>
      <c r="H1357" s="27">
        <v>1.0358000000000001</v>
      </c>
      <c r="I1357" s="20">
        <f t="shared" ref="I1357:I1358" si="252">IFERROR((F1357*G1357*H1357)/1000,0)</f>
        <v>0</v>
      </c>
      <c r="J1357"/>
      <c r="K1357"/>
      <c r="L1357"/>
      <c r="M1357"/>
      <c r="N1357"/>
      <c r="O1357"/>
      <c r="P1357"/>
      <c r="Q1357"/>
      <c r="R1357"/>
      <c r="S1357"/>
      <c r="T1357"/>
      <c r="U1357"/>
      <c r="V1357"/>
      <c r="W1357"/>
      <c r="X1357"/>
      <c r="Y1357"/>
      <c r="Z1357"/>
      <c r="AA1357"/>
      <c r="AB1357"/>
      <c r="AC1357"/>
      <c r="AD1357"/>
      <c r="AE1357"/>
      <c r="AF1357"/>
      <c r="AG1357"/>
      <c r="AH1357"/>
      <c r="AI1357"/>
    </row>
    <row r="1358" spans="1:35" s="3" customFormat="1" ht="31.5" customHeight="1" x14ac:dyDescent="0.25">
      <c r="A1358" s="18" t="s">
        <v>1473</v>
      </c>
      <c r="B1358" s="17" t="s">
        <v>1489</v>
      </c>
      <c r="C1358" s="20">
        <v>0</v>
      </c>
      <c r="D1358" s="20">
        <v>0</v>
      </c>
      <c r="E1358" s="20">
        <v>0</v>
      </c>
      <c r="F1358" s="20">
        <f t="shared" si="242"/>
        <v>0</v>
      </c>
      <c r="G1358" s="20" t="s">
        <v>15</v>
      </c>
      <c r="H1358" s="27">
        <v>1.0358000000000001</v>
      </c>
      <c r="I1358" s="20">
        <f t="shared" si="252"/>
        <v>0</v>
      </c>
      <c r="J1358"/>
      <c r="K1358"/>
      <c r="L1358"/>
      <c r="M1358"/>
      <c r="N1358"/>
      <c r="O1358"/>
      <c r="P1358"/>
      <c r="Q1358"/>
      <c r="R1358"/>
      <c r="S1358"/>
      <c r="T1358"/>
      <c r="U1358"/>
      <c r="V1358"/>
      <c r="W1358"/>
      <c r="X1358"/>
      <c r="Y1358"/>
      <c r="Z1358"/>
      <c r="AA1358"/>
      <c r="AB1358"/>
      <c r="AC1358"/>
      <c r="AD1358"/>
      <c r="AE1358"/>
      <c r="AF1358"/>
      <c r="AG1358"/>
      <c r="AH1358"/>
      <c r="AI1358"/>
    </row>
    <row r="1359" spans="1:35" s="3" customFormat="1" ht="31.5" customHeight="1" x14ac:dyDescent="0.25">
      <c r="A1359" s="18" t="s">
        <v>1490</v>
      </c>
      <c r="B1359" s="17" t="s">
        <v>1407</v>
      </c>
      <c r="C1359" s="20">
        <v>0</v>
      </c>
      <c r="D1359" s="20">
        <v>0</v>
      </c>
      <c r="E1359" s="20">
        <v>0</v>
      </c>
      <c r="F1359" s="20">
        <f t="shared" si="242"/>
        <v>0</v>
      </c>
      <c r="G1359" s="20" t="s">
        <v>15</v>
      </c>
      <c r="H1359" s="27">
        <v>1.0358000000000001</v>
      </c>
      <c r="I1359" s="20">
        <v>0</v>
      </c>
      <c r="J1359"/>
      <c r="K1359"/>
      <c r="L1359"/>
      <c r="M1359"/>
      <c r="N1359"/>
      <c r="O1359"/>
      <c r="P1359"/>
      <c r="Q1359"/>
      <c r="R1359"/>
      <c r="S1359"/>
      <c r="T1359"/>
      <c r="U1359"/>
      <c r="V1359"/>
      <c r="W1359"/>
      <c r="X1359"/>
      <c r="Y1359"/>
      <c r="Z1359"/>
      <c r="AA1359"/>
      <c r="AB1359"/>
      <c r="AC1359"/>
      <c r="AD1359"/>
      <c r="AE1359"/>
      <c r="AF1359"/>
      <c r="AG1359"/>
      <c r="AH1359"/>
      <c r="AI1359"/>
    </row>
    <row r="1360" spans="1:35" s="3" customFormat="1" ht="31.5" customHeight="1" x14ac:dyDescent="0.25">
      <c r="A1360" s="18" t="s">
        <v>1473</v>
      </c>
      <c r="B1360" s="17" t="s">
        <v>1491</v>
      </c>
      <c r="C1360" s="20">
        <v>0</v>
      </c>
      <c r="D1360" s="20">
        <v>0</v>
      </c>
      <c r="E1360" s="20">
        <v>0</v>
      </c>
      <c r="F1360" s="20">
        <f t="shared" si="242"/>
        <v>0</v>
      </c>
      <c r="G1360" s="20" t="s">
        <v>15</v>
      </c>
      <c r="H1360" s="27">
        <v>1.0358000000000001</v>
      </c>
      <c r="I1360" s="20">
        <v>0</v>
      </c>
      <c r="J1360"/>
      <c r="K1360"/>
      <c r="L1360"/>
      <c r="M1360"/>
      <c r="N1360"/>
      <c r="O1360"/>
      <c r="P1360"/>
      <c r="Q1360"/>
      <c r="R1360"/>
      <c r="S1360"/>
      <c r="T1360"/>
      <c r="U1360"/>
      <c r="V1360"/>
      <c r="W1360"/>
      <c r="X1360"/>
      <c r="Y1360"/>
      <c r="Z1360"/>
      <c r="AA1360"/>
      <c r="AB1360"/>
      <c r="AC1360"/>
      <c r="AD1360"/>
      <c r="AE1360"/>
      <c r="AF1360"/>
      <c r="AG1360"/>
      <c r="AH1360"/>
      <c r="AI1360"/>
    </row>
    <row r="1361" spans="1:35" s="3" customFormat="1" ht="15.75" customHeight="1" x14ac:dyDescent="0.25">
      <c r="A1361" s="18" t="s">
        <v>1473</v>
      </c>
      <c r="B1361" s="17" t="s">
        <v>47</v>
      </c>
      <c r="C1361" s="20">
        <v>0</v>
      </c>
      <c r="D1361" s="20">
        <v>0</v>
      </c>
      <c r="E1361" s="20">
        <v>0</v>
      </c>
      <c r="F1361" s="20">
        <f t="shared" si="242"/>
        <v>0</v>
      </c>
      <c r="G1361" s="20" t="s">
        <v>15</v>
      </c>
      <c r="H1361" s="27">
        <v>1.0358000000000001</v>
      </c>
      <c r="I1361" s="20">
        <v>0</v>
      </c>
      <c r="J1361"/>
      <c r="K1361"/>
      <c r="L1361"/>
      <c r="M1361"/>
      <c r="N1361"/>
      <c r="O1361"/>
      <c r="P1361"/>
      <c r="Q1361"/>
      <c r="R1361"/>
      <c r="S1361"/>
      <c r="T1361"/>
      <c r="U1361"/>
      <c r="V1361"/>
      <c r="W1361"/>
      <c r="X1361"/>
      <c r="Y1361"/>
      <c r="Z1361"/>
      <c r="AA1361"/>
      <c r="AB1361"/>
      <c r="AC1361"/>
      <c r="AD1361"/>
      <c r="AE1361"/>
      <c r="AF1361"/>
      <c r="AG1361"/>
      <c r="AH1361"/>
      <c r="AI1361"/>
    </row>
    <row r="1362" spans="1:35" s="3" customFormat="1" ht="31.5" customHeight="1" x14ac:dyDescent="0.25">
      <c r="A1362" s="18" t="s">
        <v>1473</v>
      </c>
      <c r="B1362" s="17" t="s">
        <v>1492</v>
      </c>
      <c r="C1362" s="20">
        <v>0</v>
      </c>
      <c r="D1362" s="20">
        <v>0</v>
      </c>
      <c r="E1362" s="20">
        <v>0</v>
      </c>
      <c r="F1362" s="20">
        <f t="shared" si="242"/>
        <v>0</v>
      </c>
      <c r="G1362" s="20" t="s">
        <v>15</v>
      </c>
      <c r="H1362" s="27">
        <v>1.0358000000000001</v>
      </c>
      <c r="I1362" s="20">
        <v>0</v>
      </c>
      <c r="J1362"/>
      <c r="K1362"/>
      <c r="L1362"/>
      <c r="M1362"/>
      <c r="N1362"/>
      <c r="O1362"/>
      <c r="P1362"/>
      <c r="Q1362"/>
      <c r="R1362"/>
      <c r="S1362"/>
      <c r="T1362"/>
      <c r="U1362"/>
      <c r="V1362"/>
      <c r="W1362"/>
      <c r="X1362"/>
      <c r="Y1362"/>
      <c r="Z1362"/>
      <c r="AA1362"/>
      <c r="AB1362"/>
      <c r="AC1362"/>
      <c r="AD1362"/>
      <c r="AE1362"/>
      <c r="AF1362"/>
      <c r="AG1362"/>
      <c r="AH1362"/>
      <c r="AI1362"/>
    </row>
    <row r="1363" spans="1:35" s="3" customFormat="1" ht="31.5" customHeight="1" x14ac:dyDescent="0.25">
      <c r="A1363" s="18" t="s">
        <v>1493</v>
      </c>
      <c r="B1363" s="17" t="s">
        <v>1494</v>
      </c>
      <c r="C1363" s="20">
        <v>0</v>
      </c>
      <c r="D1363" s="20">
        <v>0</v>
      </c>
      <c r="E1363" s="20">
        <v>0</v>
      </c>
      <c r="F1363" s="20">
        <v>0</v>
      </c>
      <c r="G1363" s="20">
        <v>31228.44</v>
      </c>
      <c r="H1363" s="27">
        <v>1.0369999999999999</v>
      </c>
      <c r="I1363" s="20">
        <f>IFERROR((F1363*G1363*H1363)/1000,0)</f>
        <v>0</v>
      </c>
      <c r="J1363"/>
      <c r="K1363"/>
      <c r="L1363"/>
      <c r="M1363"/>
      <c r="N1363"/>
      <c r="O1363"/>
      <c r="P1363"/>
      <c r="Q1363"/>
      <c r="R1363"/>
      <c r="S1363"/>
      <c r="T1363"/>
      <c r="U1363"/>
      <c r="V1363"/>
      <c r="W1363"/>
      <c r="X1363"/>
      <c r="Y1363"/>
      <c r="Z1363"/>
      <c r="AA1363"/>
      <c r="AB1363"/>
      <c r="AC1363"/>
      <c r="AD1363"/>
      <c r="AE1363"/>
      <c r="AF1363"/>
      <c r="AG1363"/>
      <c r="AH1363"/>
      <c r="AI1363"/>
    </row>
    <row r="1364" spans="1:35" s="3" customFormat="1" ht="31.5" customHeight="1" x14ac:dyDescent="0.25">
      <c r="A1364" s="18" t="s">
        <v>1495</v>
      </c>
      <c r="B1364" s="17" t="s">
        <v>120</v>
      </c>
      <c r="C1364" s="20">
        <v>4.3899999999999997</v>
      </c>
      <c r="D1364" s="20">
        <v>1.9610000000000001</v>
      </c>
      <c r="E1364" s="20">
        <v>2.153</v>
      </c>
      <c r="F1364" s="20">
        <f t="shared" ref="F1364:F1390" si="253">(C1364+D1364+E1364)/3</f>
        <v>2.8346666666666667</v>
      </c>
      <c r="G1364" s="20" t="s">
        <v>15</v>
      </c>
      <c r="H1364" s="27">
        <v>1.0369999999999999</v>
      </c>
      <c r="I1364" s="20">
        <f>SUM(I1366:I1381)+SUM(I1385:I1409)</f>
        <v>146570.75084463443</v>
      </c>
      <c r="J1364"/>
      <c r="K1364"/>
      <c r="L1364"/>
      <c r="M1364"/>
      <c r="N1364"/>
      <c r="O1364"/>
      <c r="P1364"/>
      <c r="Q1364"/>
      <c r="R1364"/>
      <c r="S1364"/>
      <c r="T1364"/>
      <c r="U1364"/>
      <c r="V1364"/>
      <c r="W1364"/>
      <c r="X1364"/>
      <c r="Y1364"/>
      <c r="Z1364"/>
      <c r="AA1364"/>
      <c r="AB1364"/>
      <c r="AC1364"/>
      <c r="AD1364"/>
      <c r="AE1364"/>
      <c r="AF1364"/>
      <c r="AG1364"/>
      <c r="AH1364"/>
      <c r="AI1364"/>
    </row>
    <row r="1365" spans="1:35" s="3" customFormat="1" ht="15.75" customHeight="1" x14ac:dyDescent="0.25">
      <c r="A1365" s="18" t="s">
        <v>1495</v>
      </c>
      <c r="B1365" s="17" t="s">
        <v>21</v>
      </c>
      <c r="C1365" s="20">
        <v>0</v>
      </c>
      <c r="D1365" s="20">
        <v>0</v>
      </c>
      <c r="E1365" s="20">
        <v>0</v>
      </c>
      <c r="F1365" s="20">
        <f t="shared" si="253"/>
        <v>0</v>
      </c>
      <c r="G1365" s="20" t="s">
        <v>15</v>
      </c>
      <c r="H1365" s="27">
        <v>1.0369999999999999</v>
      </c>
      <c r="I1365" s="20">
        <v>0</v>
      </c>
      <c r="J1365"/>
      <c r="K1365"/>
      <c r="L1365"/>
      <c r="M1365"/>
      <c r="N1365"/>
      <c r="O1365"/>
      <c r="P1365"/>
      <c r="Q1365"/>
      <c r="R1365"/>
      <c r="S1365"/>
      <c r="T1365"/>
      <c r="U1365"/>
      <c r="V1365"/>
      <c r="W1365"/>
      <c r="X1365"/>
      <c r="Y1365"/>
      <c r="Z1365"/>
      <c r="AA1365"/>
      <c r="AB1365"/>
      <c r="AC1365"/>
      <c r="AD1365"/>
      <c r="AE1365"/>
      <c r="AF1365"/>
      <c r="AG1365"/>
      <c r="AH1365"/>
      <c r="AI1365"/>
    </row>
    <row r="1366" spans="1:35" s="3" customFormat="1" ht="31.5" customHeight="1" x14ac:dyDescent="0.25">
      <c r="A1366" s="18" t="s">
        <v>1496</v>
      </c>
      <c r="B1366" s="17" t="s">
        <v>1497</v>
      </c>
      <c r="C1366" s="20">
        <v>0</v>
      </c>
      <c r="D1366" s="20">
        <v>0</v>
      </c>
      <c r="E1366" s="20">
        <v>0</v>
      </c>
      <c r="F1366" s="20">
        <f t="shared" si="253"/>
        <v>0</v>
      </c>
      <c r="G1366" s="20" t="s">
        <v>15</v>
      </c>
      <c r="H1366" s="27">
        <v>1.0369999999999999</v>
      </c>
      <c r="I1366" s="20">
        <f t="shared" ref="I1366:I1383" si="254">IFERROR((F1366*G1366*H1366)/1000,0)</f>
        <v>0</v>
      </c>
      <c r="J1366"/>
      <c r="K1366"/>
      <c r="L1366"/>
      <c r="M1366"/>
      <c r="N1366"/>
      <c r="O1366"/>
      <c r="P1366"/>
      <c r="Q1366"/>
      <c r="R1366"/>
      <c r="S1366"/>
      <c r="T1366"/>
      <c r="U1366"/>
      <c r="V1366"/>
      <c r="W1366"/>
      <c r="X1366"/>
      <c r="Y1366"/>
      <c r="Z1366"/>
      <c r="AA1366"/>
      <c r="AB1366"/>
      <c r="AC1366"/>
      <c r="AD1366"/>
      <c r="AE1366"/>
      <c r="AF1366"/>
      <c r="AG1366"/>
      <c r="AH1366"/>
      <c r="AI1366"/>
    </row>
    <row r="1367" spans="1:35" s="3" customFormat="1" ht="31.5" customHeight="1" x14ac:dyDescent="0.25">
      <c r="A1367" s="18" t="s">
        <v>1498</v>
      </c>
      <c r="B1367" s="17" t="s">
        <v>1499</v>
      </c>
      <c r="C1367" s="20">
        <v>0</v>
      </c>
      <c r="D1367" s="20">
        <v>0</v>
      </c>
      <c r="E1367" s="20">
        <v>0</v>
      </c>
      <c r="F1367" s="20">
        <f t="shared" si="253"/>
        <v>0</v>
      </c>
      <c r="G1367" s="20" t="s">
        <v>15</v>
      </c>
      <c r="H1367" s="27">
        <v>1.0369999999999999</v>
      </c>
      <c r="I1367" s="20">
        <f t="shared" si="254"/>
        <v>0</v>
      </c>
      <c r="J1367"/>
      <c r="K1367"/>
      <c r="L1367"/>
      <c r="M1367"/>
      <c r="N1367"/>
      <c r="O1367"/>
      <c r="P1367"/>
      <c r="Q1367"/>
      <c r="R1367"/>
      <c r="S1367"/>
      <c r="T1367"/>
      <c r="U1367"/>
      <c r="V1367"/>
      <c r="W1367"/>
      <c r="X1367"/>
      <c r="Y1367"/>
      <c r="Z1367"/>
      <c r="AA1367"/>
      <c r="AB1367"/>
      <c r="AC1367"/>
      <c r="AD1367"/>
      <c r="AE1367"/>
      <c r="AF1367"/>
      <c r="AG1367"/>
      <c r="AH1367"/>
      <c r="AI1367"/>
    </row>
    <row r="1368" spans="1:35" s="3" customFormat="1" ht="15.75" customHeight="1" x14ac:dyDescent="0.25">
      <c r="A1368" s="18" t="s">
        <v>1500</v>
      </c>
      <c r="B1368" s="17" t="s">
        <v>1501</v>
      </c>
      <c r="C1368" s="20">
        <v>0</v>
      </c>
      <c r="D1368" s="20">
        <v>0</v>
      </c>
      <c r="E1368" s="20">
        <v>0</v>
      </c>
      <c r="F1368" s="20">
        <f t="shared" si="253"/>
        <v>0</v>
      </c>
      <c r="G1368" s="20" t="s">
        <v>15</v>
      </c>
      <c r="H1368" s="27">
        <v>1.0369999999999999</v>
      </c>
      <c r="I1368" s="20">
        <f t="shared" si="254"/>
        <v>0</v>
      </c>
      <c r="J1368"/>
      <c r="K1368"/>
      <c r="L1368"/>
      <c r="M1368"/>
      <c r="N1368"/>
      <c r="O1368"/>
      <c r="P1368"/>
      <c r="Q1368"/>
      <c r="R1368"/>
      <c r="S1368"/>
      <c r="T1368"/>
      <c r="U1368"/>
      <c r="V1368"/>
      <c r="W1368"/>
      <c r="X1368"/>
      <c r="Y1368"/>
      <c r="Z1368"/>
      <c r="AA1368"/>
      <c r="AB1368"/>
      <c r="AC1368"/>
      <c r="AD1368"/>
      <c r="AE1368"/>
      <c r="AF1368"/>
      <c r="AG1368"/>
      <c r="AH1368"/>
      <c r="AI1368"/>
    </row>
    <row r="1369" spans="1:35" s="3" customFormat="1" ht="15.75" customHeight="1" x14ac:dyDescent="0.25">
      <c r="A1369" s="18" t="s">
        <v>1502</v>
      </c>
      <c r="B1369" s="17" t="s">
        <v>1503</v>
      </c>
      <c r="C1369" s="20">
        <v>0</v>
      </c>
      <c r="D1369" s="20">
        <v>0</v>
      </c>
      <c r="E1369" s="20">
        <v>0</v>
      </c>
      <c r="F1369" s="20">
        <f t="shared" si="253"/>
        <v>0</v>
      </c>
      <c r="G1369" s="20" t="s">
        <v>15</v>
      </c>
      <c r="H1369" s="27">
        <v>1.0369999999999999</v>
      </c>
      <c r="I1369" s="20">
        <f t="shared" si="254"/>
        <v>0</v>
      </c>
      <c r="J1369"/>
      <c r="K1369"/>
      <c r="L1369"/>
      <c r="M1369"/>
      <c r="N1369"/>
      <c r="O1369"/>
      <c r="P1369"/>
      <c r="Q1369"/>
      <c r="R1369"/>
      <c r="S1369"/>
      <c r="T1369"/>
      <c r="U1369"/>
      <c r="V1369"/>
      <c r="W1369"/>
      <c r="X1369"/>
      <c r="Y1369"/>
      <c r="Z1369"/>
      <c r="AA1369"/>
      <c r="AB1369"/>
      <c r="AC1369"/>
      <c r="AD1369"/>
      <c r="AE1369"/>
      <c r="AF1369"/>
      <c r="AG1369"/>
      <c r="AH1369"/>
      <c r="AI1369"/>
    </row>
    <row r="1370" spans="1:35" s="3" customFormat="1" ht="15.75" customHeight="1" x14ac:dyDescent="0.25">
      <c r="A1370" s="18" t="s">
        <v>1504</v>
      </c>
      <c r="B1370" s="17" t="s">
        <v>1505</v>
      </c>
      <c r="C1370" s="20">
        <v>0</v>
      </c>
      <c r="D1370" s="20">
        <v>0</v>
      </c>
      <c r="E1370" s="20">
        <v>0</v>
      </c>
      <c r="F1370" s="20">
        <f t="shared" si="253"/>
        <v>0</v>
      </c>
      <c r="G1370" s="20" t="s">
        <v>15</v>
      </c>
      <c r="H1370" s="27">
        <v>1.0369999999999999</v>
      </c>
      <c r="I1370" s="20">
        <f t="shared" si="254"/>
        <v>0</v>
      </c>
      <c r="J1370"/>
      <c r="K1370"/>
      <c r="L1370"/>
      <c r="M1370"/>
      <c r="N1370"/>
      <c r="O1370"/>
      <c r="P1370"/>
      <c r="Q1370"/>
      <c r="R1370"/>
      <c r="S1370"/>
      <c r="T1370"/>
      <c r="U1370"/>
      <c r="V1370"/>
      <c r="W1370"/>
      <c r="X1370"/>
      <c r="Y1370"/>
      <c r="Z1370"/>
      <c r="AA1370"/>
      <c r="AB1370"/>
      <c r="AC1370"/>
      <c r="AD1370"/>
      <c r="AE1370"/>
      <c r="AF1370"/>
      <c r="AG1370"/>
      <c r="AH1370"/>
      <c r="AI1370"/>
    </row>
    <row r="1371" spans="1:35" s="3" customFormat="1" ht="31.5" customHeight="1" x14ac:dyDescent="0.25">
      <c r="A1371" s="18" t="s">
        <v>1506</v>
      </c>
      <c r="B1371" s="17" t="s">
        <v>1501</v>
      </c>
      <c r="C1371" s="20">
        <v>0</v>
      </c>
      <c r="D1371" s="20">
        <v>0</v>
      </c>
      <c r="E1371" s="20">
        <v>0</v>
      </c>
      <c r="F1371" s="20">
        <f t="shared" si="253"/>
        <v>0</v>
      </c>
      <c r="G1371" s="20" t="s">
        <v>15</v>
      </c>
      <c r="H1371" s="27">
        <v>1.0369999999999999</v>
      </c>
      <c r="I1371" s="20">
        <f t="shared" si="254"/>
        <v>0</v>
      </c>
      <c r="J1371"/>
      <c r="K1371"/>
      <c r="L1371"/>
      <c r="M1371"/>
      <c r="N1371"/>
      <c r="O1371"/>
      <c r="P1371"/>
      <c r="Q1371"/>
      <c r="R1371"/>
      <c r="S1371"/>
      <c r="T1371"/>
      <c r="U1371"/>
      <c r="V1371"/>
      <c r="W1371"/>
      <c r="X1371"/>
      <c r="Y1371"/>
      <c r="Z1371"/>
      <c r="AA1371"/>
      <c r="AB1371"/>
      <c r="AC1371"/>
      <c r="AD1371"/>
      <c r="AE1371"/>
      <c r="AF1371"/>
      <c r="AG1371"/>
      <c r="AH1371"/>
      <c r="AI1371"/>
    </row>
    <row r="1372" spans="1:35" s="3" customFormat="1" ht="31.5" customHeight="1" x14ac:dyDescent="0.25">
      <c r="A1372" s="18" t="s">
        <v>1507</v>
      </c>
      <c r="B1372" s="17" t="s">
        <v>1503</v>
      </c>
      <c r="C1372" s="20">
        <v>0</v>
      </c>
      <c r="D1372" s="20">
        <v>0</v>
      </c>
      <c r="E1372" s="20">
        <v>0</v>
      </c>
      <c r="F1372" s="20">
        <f t="shared" si="253"/>
        <v>0</v>
      </c>
      <c r="G1372" s="20" t="s">
        <v>15</v>
      </c>
      <c r="H1372" s="27">
        <v>1.0369999999999999</v>
      </c>
      <c r="I1372" s="20">
        <f t="shared" si="254"/>
        <v>0</v>
      </c>
      <c r="J1372"/>
      <c r="K1372"/>
      <c r="L1372"/>
      <c r="M1372"/>
      <c r="N1372"/>
      <c r="O1372"/>
      <c r="P1372"/>
      <c r="Q1372"/>
      <c r="R1372"/>
      <c r="S1372"/>
      <c r="T1372"/>
      <c r="U1372"/>
      <c r="V1372"/>
      <c r="W1372"/>
      <c r="X1372"/>
      <c r="Y1372"/>
      <c r="Z1372"/>
      <c r="AA1372"/>
      <c r="AB1372"/>
      <c r="AC1372"/>
      <c r="AD1372"/>
      <c r="AE1372"/>
      <c r="AF1372"/>
      <c r="AG1372"/>
      <c r="AH1372"/>
      <c r="AI1372"/>
    </row>
    <row r="1373" spans="1:35" s="3" customFormat="1" ht="15.75" customHeight="1" x14ac:dyDescent="0.25">
      <c r="A1373" s="18" t="s">
        <v>1508</v>
      </c>
      <c r="B1373" s="17" t="s">
        <v>1509</v>
      </c>
      <c r="C1373" s="20">
        <v>0</v>
      </c>
      <c r="D1373" s="20">
        <v>0</v>
      </c>
      <c r="E1373" s="20">
        <v>0</v>
      </c>
      <c r="F1373" s="20">
        <f t="shared" si="253"/>
        <v>0</v>
      </c>
      <c r="G1373" s="20" t="s">
        <v>15</v>
      </c>
      <c r="H1373" s="27">
        <v>1.0369999999999999</v>
      </c>
      <c r="I1373" s="20">
        <f t="shared" si="254"/>
        <v>0</v>
      </c>
      <c r="J1373"/>
      <c r="K1373"/>
      <c r="L1373"/>
      <c r="M1373"/>
      <c r="N1373"/>
      <c r="O1373"/>
      <c r="P1373"/>
      <c r="Q1373"/>
      <c r="R1373"/>
      <c r="S1373"/>
      <c r="T1373"/>
      <c r="U1373"/>
      <c r="V1373"/>
      <c r="W1373"/>
      <c r="X1373"/>
      <c r="Y1373"/>
      <c r="Z1373"/>
      <c r="AA1373"/>
      <c r="AB1373"/>
      <c r="AC1373"/>
      <c r="AD1373"/>
      <c r="AE1373"/>
      <c r="AF1373"/>
      <c r="AG1373"/>
      <c r="AH1373"/>
      <c r="AI1373"/>
    </row>
    <row r="1374" spans="1:35" s="3" customFormat="1" ht="31.5" customHeight="1" x14ac:dyDescent="0.25">
      <c r="A1374" s="18" t="s">
        <v>1510</v>
      </c>
      <c r="B1374" s="17" t="s">
        <v>1511</v>
      </c>
      <c r="C1374" s="20">
        <v>0</v>
      </c>
      <c r="D1374" s="20">
        <v>0</v>
      </c>
      <c r="E1374" s="20">
        <v>0</v>
      </c>
      <c r="F1374" s="20">
        <f t="shared" si="253"/>
        <v>0</v>
      </c>
      <c r="G1374" s="20" t="s">
        <v>15</v>
      </c>
      <c r="H1374" s="27">
        <v>1.0369999999999999</v>
      </c>
      <c r="I1374" s="20">
        <f t="shared" si="254"/>
        <v>0</v>
      </c>
      <c r="J1374"/>
      <c r="K1374"/>
      <c r="L1374"/>
      <c r="M1374"/>
      <c r="N1374"/>
      <c r="O1374"/>
      <c r="P1374"/>
      <c r="Q1374"/>
      <c r="R1374"/>
      <c r="S1374"/>
      <c r="T1374"/>
      <c r="U1374"/>
      <c r="V1374"/>
      <c r="W1374"/>
      <c r="X1374"/>
      <c r="Y1374"/>
      <c r="Z1374"/>
      <c r="AA1374"/>
      <c r="AB1374"/>
      <c r="AC1374"/>
      <c r="AD1374"/>
      <c r="AE1374"/>
      <c r="AF1374"/>
      <c r="AG1374"/>
      <c r="AH1374"/>
      <c r="AI1374"/>
    </row>
    <row r="1375" spans="1:35" s="3" customFormat="1" ht="31.5" customHeight="1" x14ac:dyDescent="0.25">
      <c r="A1375" s="18" t="s">
        <v>1512</v>
      </c>
      <c r="B1375" s="17" t="s">
        <v>1513</v>
      </c>
      <c r="C1375" s="20">
        <v>0</v>
      </c>
      <c r="D1375" s="20">
        <v>0</v>
      </c>
      <c r="E1375" s="20">
        <v>0</v>
      </c>
      <c r="F1375" s="20">
        <f t="shared" si="253"/>
        <v>0</v>
      </c>
      <c r="G1375" s="20" t="s">
        <v>15</v>
      </c>
      <c r="H1375" s="27">
        <v>1.0369999999999999</v>
      </c>
      <c r="I1375" s="20">
        <f t="shared" si="254"/>
        <v>0</v>
      </c>
      <c r="J1375"/>
      <c r="K1375"/>
      <c r="L1375"/>
      <c r="M1375"/>
      <c r="N1375"/>
      <c r="O1375"/>
      <c r="P1375"/>
      <c r="Q1375"/>
      <c r="R1375"/>
      <c r="S1375"/>
      <c r="T1375"/>
      <c r="U1375"/>
      <c r="V1375"/>
      <c r="W1375"/>
      <c r="X1375"/>
      <c r="Y1375"/>
      <c r="Z1375"/>
      <c r="AA1375"/>
      <c r="AB1375"/>
      <c r="AC1375"/>
      <c r="AD1375"/>
      <c r="AE1375"/>
      <c r="AF1375"/>
      <c r="AG1375"/>
      <c r="AH1375"/>
      <c r="AI1375"/>
    </row>
    <row r="1376" spans="1:35" s="3" customFormat="1" ht="15.75" customHeight="1" x14ac:dyDescent="0.25">
      <c r="A1376" s="18" t="s">
        <v>1514</v>
      </c>
      <c r="B1376" s="17" t="s">
        <v>1515</v>
      </c>
      <c r="C1376" s="20">
        <v>0</v>
      </c>
      <c r="D1376" s="20">
        <v>0</v>
      </c>
      <c r="E1376" s="20">
        <v>0</v>
      </c>
      <c r="F1376" s="20">
        <f t="shared" si="253"/>
        <v>0</v>
      </c>
      <c r="G1376" s="20" t="s">
        <v>15</v>
      </c>
      <c r="H1376" s="27">
        <v>1.0369999999999999</v>
      </c>
      <c r="I1376" s="20">
        <f t="shared" si="254"/>
        <v>0</v>
      </c>
      <c r="J1376"/>
      <c r="K1376"/>
      <c r="L1376"/>
      <c r="M1376"/>
      <c r="N1376"/>
      <c r="O1376"/>
      <c r="P1376"/>
      <c r="Q1376"/>
      <c r="R1376"/>
      <c r="S1376"/>
      <c r="T1376"/>
      <c r="U1376"/>
      <c r="V1376"/>
      <c r="W1376"/>
      <c r="X1376"/>
      <c r="Y1376"/>
      <c r="Z1376"/>
      <c r="AA1376"/>
      <c r="AB1376"/>
      <c r="AC1376"/>
      <c r="AD1376"/>
      <c r="AE1376"/>
      <c r="AF1376"/>
      <c r="AG1376"/>
      <c r="AH1376"/>
      <c r="AI1376"/>
    </row>
    <row r="1377" spans="1:35" s="3" customFormat="1" ht="31.5" customHeight="1" x14ac:dyDescent="0.25">
      <c r="A1377" s="18" t="s">
        <v>1516</v>
      </c>
      <c r="B1377" s="17" t="s">
        <v>1517</v>
      </c>
      <c r="C1377" s="20">
        <v>0</v>
      </c>
      <c r="D1377" s="20">
        <v>0</v>
      </c>
      <c r="E1377" s="20">
        <v>0</v>
      </c>
      <c r="F1377" s="20">
        <f t="shared" si="253"/>
        <v>0</v>
      </c>
      <c r="G1377" s="20" t="s">
        <v>15</v>
      </c>
      <c r="H1377" s="27">
        <v>1.0369999999999999</v>
      </c>
      <c r="I1377" s="20">
        <f t="shared" si="254"/>
        <v>0</v>
      </c>
      <c r="J1377"/>
      <c r="K1377"/>
      <c r="L1377"/>
      <c r="M1377"/>
      <c r="N1377"/>
      <c r="O1377"/>
      <c r="P1377"/>
      <c r="Q1377"/>
      <c r="R1377"/>
      <c r="S1377"/>
      <c r="T1377"/>
      <c r="U1377"/>
      <c r="V1377"/>
      <c r="W1377"/>
      <c r="X1377"/>
      <c r="Y1377"/>
      <c r="Z1377"/>
      <c r="AA1377"/>
      <c r="AB1377"/>
      <c r="AC1377"/>
      <c r="AD1377"/>
      <c r="AE1377"/>
      <c r="AF1377"/>
      <c r="AG1377"/>
      <c r="AH1377"/>
      <c r="AI1377"/>
    </row>
    <row r="1378" spans="1:35" s="3" customFormat="1" ht="15.75" customHeight="1" x14ac:dyDescent="0.25">
      <c r="A1378" s="18" t="s">
        <v>1518</v>
      </c>
      <c r="B1378" s="17" t="s">
        <v>1513</v>
      </c>
      <c r="C1378" s="20">
        <v>0</v>
      </c>
      <c r="D1378" s="20">
        <v>0</v>
      </c>
      <c r="E1378" s="20">
        <v>0</v>
      </c>
      <c r="F1378" s="20">
        <f t="shared" si="253"/>
        <v>0</v>
      </c>
      <c r="G1378" s="20" t="s">
        <v>15</v>
      </c>
      <c r="H1378" s="27">
        <v>1.0369999999999999</v>
      </c>
      <c r="I1378" s="20">
        <f t="shared" si="254"/>
        <v>0</v>
      </c>
      <c r="J1378"/>
      <c r="K1378"/>
      <c r="L1378"/>
      <c r="M1378"/>
      <c r="N1378"/>
      <c r="O1378"/>
      <c r="P1378"/>
      <c r="Q1378"/>
      <c r="R1378"/>
      <c r="S1378"/>
      <c r="T1378"/>
      <c r="U1378"/>
      <c r="V1378"/>
      <c r="W1378"/>
      <c r="X1378"/>
      <c r="Y1378"/>
      <c r="Z1378"/>
      <c r="AA1378"/>
      <c r="AB1378"/>
      <c r="AC1378"/>
      <c r="AD1378"/>
      <c r="AE1378"/>
      <c r="AF1378"/>
      <c r="AG1378"/>
      <c r="AH1378"/>
      <c r="AI1378"/>
    </row>
    <row r="1379" spans="1:35" s="3" customFormat="1" ht="15.75" customHeight="1" x14ac:dyDescent="0.25">
      <c r="A1379" s="18" t="s">
        <v>1519</v>
      </c>
      <c r="B1379" s="17" t="s">
        <v>1520</v>
      </c>
      <c r="C1379" s="20">
        <v>0</v>
      </c>
      <c r="D1379" s="20">
        <v>0</v>
      </c>
      <c r="E1379" s="20">
        <v>0</v>
      </c>
      <c r="F1379" s="20">
        <f t="shared" si="253"/>
        <v>0</v>
      </c>
      <c r="G1379" s="20" t="s">
        <v>15</v>
      </c>
      <c r="H1379" s="27">
        <v>1.0369999999999999</v>
      </c>
      <c r="I1379" s="20">
        <f t="shared" si="254"/>
        <v>0</v>
      </c>
      <c r="J1379"/>
      <c r="K1379"/>
      <c r="L1379"/>
      <c r="M1379"/>
      <c r="N1379"/>
      <c r="O1379"/>
      <c r="P1379"/>
      <c r="Q1379"/>
      <c r="R1379"/>
      <c r="S1379"/>
      <c r="T1379"/>
      <c r="U1379"/>
      <c r="V1379"/>
      <c r="W1379"/>
      <c r="X1379"/>
      <c r="Y1379"/>
      <c r="Z1379"/>
      <c r="AA1379"/>
      <c r="AB1379"/>
      <c r="AC1379"/>
      <c r="AD1379"/>
      <c r="AE1379"/>
      <c r="AF1379"/>
      <c r="AG1379"/>
      <c r="AH1379"/>
      <c r="AI1379"/>
    </row>
    <row r="1380" spans="1:35" s="3" customFormat="1" ht="15.75" customHeight="1" x14ac:dyDescent="0.25">
      <c r="A1380" s="18" t="s">
        <v>1521</v>
      </c>
      <c r="B1380" s="17" t="s">
        <v>1515</v>
      </c>
      <c r="C1380" s="20">
        <v>0</v>
      </c>
      <c r="D1380" s="20">
        <v>0</v>
      </c>
      <c r="E1380" s="20">
        <v>0</v>
      </c>
      <c r="F1380" s="20">
        <f t="shared" si="253"/>
        <v>0</v>
      </c>
      <c r="G1380" s="20" t="s">
        <v>15</v>
      </c>
      <c r="H1380" s="27">
        <v>1.0369999999999999</v>
      </c>
      <c r="I1380" s="20">
        <f t="shared" si="254"/>
        <v>0</v>
      </c>
      <c r="J1380"/>
      <c r="K1380"/>
      <c r="L1380"/>
      <c r="M1380"/>
      <c r="N1380"/>
      <c r="O1380"/>
      <c r="P1380"/>
      <c r="Q1380"/>
      <c r="R1380"/>
      <c r="S1380"/>
      <c r="T1380"/>
      <c r="U1380"/>
      <c r="V1380"/>
      <c r="W1380"/>
      <c r="X1380"/>
      <c r="Y1380"/>
      <c r="Z1380"/>
      <c r="AA1380"/>
      <c r="AB1380"/>
      <c r="AC1380"/>
      <c r="AD1380"/>
      <c r="AE1380"/>
      <c r="AF1380"/>
      <c r="AG1380"/>
      <c r="AH1380"/>
      <c r="AI1380"/>
    </row>
    <row r="1381" spans="1:35" s="3" customFormat="1" ht="15.75" customHeight="1" x14ac:dyDescent="0.25">
      <c r="A1381" s="18" t="s">
        <v>1522</v>
      </c>
      <c r="B1381" s="17" t="s">
        <v>1523</v>
      </c>
      <c r="C1381" s="20">
        <v>0</v>
      </c>
      <c r="D1381" s="20">
        <v>0</v>
      </c>
      <c r="E1381" s="20">
        <v>0</v>
      </c>
      <c r="F1381" s="20">
        <f t="shared" si="253"/>
        <v>0</v>
      </c>
      <c r="G1381" s="20" t="s">
        <v>15</v>
      </c>
      <c r="H1381" s="27">
        <v>1.0369999999999999</v>
      </c>
      <c r="I1381" s="20">
        <f t="shared" si="254"/>
        <v>0</v>
      </c>
      <c r="J1381"/>
      <c r="K1381"/>
      <c r="L1381"/>
      <c r="M1381"/>
      <c r="N1381"/>
      <c r="O1381"/>
      <c r="P1381"/>
      <c r="Q1381"/>
      <c r="R1381"/>
      <c r="S1381"/>
      <c r="T1381"/>
      <c r="U1381"/>
      <c r="V1381"/>
      <c r="W1381"/>
      <c r="X1381"/>
      <c r="Y1381"/>
      <c r="Z1381"/>
      <c r="AA1381"/>
      <c r="AB1381"/>
      <c r="AC1381"/>
      <c r="AD1381"/>
      <c r="AE1381"/>
      <c r="AF1381"/>
      <c r="AG1381"/>
      <c r="AH1381"/>
      <c r="AI1381"/>
    </row>
    <row r="1382" spans="1:35" s="3" customFormat="1" ht="31.5" customHeight="1" x14ac:dyDescent="0.25">
      <c r="A1382" s="18" t="s">
        <v>1524</v>
      </c>
      <c r="B1382" s="17" t="s">
        <v>1520</v>
      </c>
      <c r="C1382" s="20">
        <v>0</v>
      </c>
      <c r="D1382" s="20">
        <v>0</v>
      </c>
      <c r="E1382" s="20">
        <v>0</v>
      </c>
      <c r="F1382" s="20">
        <f t="shared" si="253"/>
        <v>0</v>
      </c>
      <c r="G1382" s="20" t="s">
        <v>15</v>
      </c>
      <c r="H1382" s="27">
        <v>1.0369999999999999</v>
      </c>
      <c r="I1382" s="20">
        <f t="shared" si="254"/>
        <v>0</v>
      </c>
      <c r="J1382"/>
      <c r="K1382"/>
      <c r="L1382"/>
      <c r="M1382"/>
      <c r="N1382"/>
      <c r="O1382"/>
      <c r="P1382"/>
      <c r="Q1382"/>
      <c r="R1382"/>
      <c r="S1382"/>
      <c r="T1382"/>
      <c r="U1382"/>
      <c r="V1382"/>
      <c r="W1382"/>
      <c r="X1382"/>
      <c r="Y1382"/>
      <c r="Z1382"/>
      <c r="AA1382"/>
      <c r="AB1382"/>
      <c r="AC1382"/>
      <c r="AD1382"/>
      <c r="AE1382"/>
      <c r="AF1382"/>
      <c r="AG1382"/>
      <c r="AH1382"/>
      <c r="AI1382"/>
    </row>
    <row r="1383" spans="1:35" s="3" customFormat="1" ht="31.5" customHeight="1" x14ac:dyDescent="0.25">
      <c r="A1383" s="18" t="s">
        <v>1525</v>
      </c>
      <c r="B1383" s="17" t="s">
        <v>1515</v>
      </c>
      <c r="C1383" s="20">
        <v>0</v>
      </c>
      <c r="D1383" s="20">
        <v>0</v>
      </c>
      <c r="E1383" s="20">
        <v>0</v>
      </c>
      <c r="F1383" s="20">
        <f t="shared" si="253"/>
        <v>0</v>
      </c>
      <c r="G1383" s="20" t="s">
        <v>15</v>
      </c>
      <c r="H1383" s="27">
        <v>1.0369999999999999</v>
      </c>
      <c r="I1383" s="20">
        <f t="shared" si="254"/>
        <v>0</v>
      </c>
      <c r="J1383"/>
      <c r="K1383"/>
      <c r="L1383"/>
      <c r="M1383"/>
      <c r="N1383"/>
      <c r="O1383"/>
      <c r="P1383"/>
      <c r="Q1383"/>
      <c r="R1383"/>
      <c r="S1383"/>
      <c r="T1383"/>
      <c r="U1383"/>
      <c r="V1383"/>
      <c r="W1383"/>
      <c r="X1383"/>
      <c r="Y1383"/>
      <c r="Z1383"/>
      <c r="AA1383"/>
      <c r="AB1383"/>
      <c r="AC1383"/>
      <c r="AD1383"/>
      <c r="AE1383"/>
      <c r="AF1383"/>
      <c r="AG1383"/>
      <c r="AH1383"/>
      <c r="AI1383"/>
    </row>
    <row r="1384" spans="1:35" s="3" customFormat="1" ht="15.75" customHeight="1" x14ac:dyDescent="0.25">
      <c r="A1384" s="18" t="s">
        <v>1495</v>
      </c>
      <c r="B1384" s="17" t="s">
        <v>47</v>
      </c>
      <c r="C1384" s="20">
        <v>0</v>
      </c>
      <c r="D1384" s="20">
        <v>0</v>
      </c>
      <c r="E1384" s="20">
        <v>0</v>
      </c>
      <c r="F1384" s="20">
        <f t="shared" si="253"/>
        <v>0</v>
      </c>
      <c r="G1384" s="20" t="s">
        <v>15</v>
      </c>
      <c r="H1384" s="27">
        <v>1.0369999999999999</v>
      </c>
      <c r="I1384" s="20">
        <v>0</v>
      </c>
      <c r="J1384"/>
      <c r="K1384"/>
      <c r="L1384"/>
      <c r="M1384"/>
      <c r="N1384"/>
      <c r="O1384"/>
      <c r="P1384"/>
      <c r="Q1384"/>
      <c r="R1384"/>
      <c r="S1384"/>
      <c r="T1384"/>
      <c r="U1384"/>
      <c r="V1384"/>
      <c r="W1384"/>
      <c r="X1384"/>
      <c r="Y1384"/>
      <c r="Z1384"/>
      <c r="AA1384"/>
      <c r="AB1384"/>
      <c r="AC1384"/>
      <c r="AD1384"/>
      <c r="AE1384"/>
      <c r="AF1384"/>
      <c r="AG1384"/>
      <c r="AH1384"/>
      <c r="AI1384"/>
    </row>
    <row r="1385" spans="1:35" s="3" customFormat="1" ht="31.5" customHeight="1" x14ac:dyDescent="0.25">
      <c r="A1385" s="18" t="s">
        <v>1526</v>
      </c>
      <c r="B1385" s="17" t="s">
        <v>1527</v>
      </c>
      <c r="C1385" s="20">
        <v>0.15</v>
      </c>
      <c r="D1385" s="20">
        <v>0.2</v>
      </c>
      <c r="E1385" s="20">
        <v>2.5000000000000001E-2</v>
      </c>
      <c r="F1385" s="20">
        <f t="shared" si="253"/>
        <v>0.125</v>
      </c>
      <c r="G1385" s="20">
        <v>16158.63</v>
      </c>
      <c r="H1385" s="27">
        <v>1.0369999999999999</v>
      </c>
      <c r="I1385" s="20">
        <f t="shared" ref="I1385:I1399" si="255">IFERROR((F1385*G1385*H1385)/1000,0)</f>
        <v>2.0945624137499999</v>
      </c>
      <c r="J1385"/>
      <c r="K1385"/>
      <c r="L1385"/>
      <c r="M1385"/>
      <c r="N1385"/>
      <c r="O1385"/>
      <c r="P1385"/>
      <c r="Q1385"/>
      <c r="R1385"/>
      <c r="S1385"/>
      <c r="T1385"/>
      <c r="U1385"/>
      <c r="V1385"/>
      <c r="W1385"/>
      <c r="X1385"/>
      <c r="Y1385"/>
      <c r="Z1385"/>
      <c r="AA1385"/>
      <c r="AB1385"/>
      <c r="AC1385"/>
      <c r="AD1385"/>
      <c r="AE1385"/>
      <c r="AF1385"/>
      <c r="AG1385"/>
      <c r="AH1385"/>
      <c r="AI1385"/>
    </row>
    <row r="1386" spans="1:35" s="3" customFormat="1" ht="31.5" customHeight="1" x14ac:dyDescent="0.25">
      <c r="A1386" s="18" t="s">
        <v>1528</v>
      </c>
      <c r="B1386" s="17" t="s">
        <v>1501</v>
      </c>
      <c r="C1386" s="20">
        <v>0</v>
      </c>
      <c r="D1386" s="20">
        <v>0</v>
      </c>
      <c r="E1386" s="20">
        <v>0</v>
      </c>
      <c r="F1386" s="20">
        <f t="shared" si="253"/>
        <v>0</v>
      </c>
      <c r="G1386" s="20">
        <v>16158.63</v>
      </c>
      <c r="H1386" s="27">
        <v>1.0369999999999999</v>
      </c>
      <c r="I1386" s="20">
        <f t="shared" si="255"/>
        <v>0</v>
      </c>
      <c r="J1386"/>
      <c r="K1386"/>
      <c r="L1386"/>
      <c r="M1386"/>
      <c r="N1386"/>
      <c r="O1386"/>
      <c r="P1386"/>
      <c r="Q1386"/>
      <c r="R1386"/>
      <c r="S1386"/>
      <c r="T1386"/>
      <c r="U1386"/>
      <c r="V1386"/>
      <c r="W1386"/>
      <c r="X1386"/>
      <c r="Y1386"/>
      <c r="Z1386"/>
      <c r="AA1386"/>
      <c r="AB1386"/>
      <c r="AC1386"/>
      <c r="AD1386"/>
      <c r="AE1386"/>
      <c r="AF1386"/>
      <c r="AG1386"/>
      <c r="AH1386"/>
      <c r="AI1386"/>
    </row>
    <row r="1387" spans="1:35" s="3" customFormat="1" ht="31.5" customHeight="1" x14ac:dyDescent="0.25">
      <c r="A1387" s="18" t="s">
        <v>1529</v>
      </c>
      <c r="B1387" s="17" t="s">
        <v>1503</v>
      </c>
      <c r="C1387" s="20">
        <v>0</v>
      </c>
      <c r="D1387" s="20">
        <v>0</v>
      </c>
      <c r="E1387" s="20">
        <v>0</v>
      </c>
      <c r="F1387" s="20">
        <f t="shared" si="253"/>
        <v>0</v>
      </c>
      <c r="G1387" s="20">
        <v>16158.63</v>
      </c>
      <c r="H1387" s="27">
        <v>1.0369999999999999</v>
      </c>
      <c r="I1387" s="20">
        <f t="shared" si="255"/>
        <v>0</v>
      </c>
      <c r="J1387"/>
      <c r="K1387"/>
      <c r="L1387"/>
      <c r="M1387"/>
      <c r="N1387"/>
      <c r="O1387"/>
      <c r="P1387"/>
      <c r="Q1387"/>
      <c r="R1387"/>
      <c r="S1387"/>
      <c r="T1387"/>
      <c r="U1387"/>
      <c r="V1387"/>
      <c r="W1387"/>
      <c r="X1387"/>
      <c r="Y1387"/>
      <c r="Z1387"/>
      <c r="AA1387"/>
      <c r="AB1387"/>
      <c r="AC1387"/>
      <c r="AD1387"/>
      <c r="AE1387"/>
      <c r="AF1387"/>
      <c r="AG1387"/>
      <c r="AH1387"/>
      <c r="AI1387"/>
    </row>
    <row r="1388" spans="1:35" s="3" customFormat="1" ht="15.75" customHeight="1" x14ac:dyDescent="0.25">
      <c r="A1388" s="18" t="s">
        <v>1530</v>
      </c>
      <c r="B1388" s="17" t="s">
        <v>1531</v>
      </c>
      <c r="C1388" s="20">
        <v>0.04</v>
      </c>
      <c r="D1388" s="20">
        <v>0</v>
      </c>
      <c r="E1388" s="20">
        <v>0.04</v>
      </c>
      <c r="F1388" s="20">
        <f t="shared" si="253"/>
        <v>2.6666666666666668E-2</v>
      </c>
      <c r="G1388" s="20">
        <v>10461.68</v>
      </c>
      <c r="H1388" s="27">
        <v>1.0369999999999999</v>
      </c>
      <c r="I1388" s="20">
        <f t="shared" si="255"/>
        <v>0.28930032426666669</v>
      </c>
      <c r="J1388"/>
      <c r="K1388"/>
      <c r="L1388"/>
      <c r="M1388"/>
      <c r="N1388"/>
      <c r="O1388"/>
      <c r="P1388"/>
      <c r="Q1388"/>
      <c r="R1388"/>
      <c r="S1388"/>
      <c r="T1388"/>
      <c r="U1388"/>
      <c r="V1388"/>
      <c r="W1388"/>
      <c r="X1388"/>
      <c r="Y1388"/>
      <c r="Z1388"/>
      <c r="AA1388"/>
      <c r="AB1388"/>
      <c r="AC1388"/>
      <c r="AD1388"/>
      <c r="AE1388"/>
      <c r="AF1388"/>
      <c r="AG1388"/>
      <c r="AH1388"/>
      <c r="AI1388"/>
    </row>
    <row r="1389" spans="1:35" s="3" customFormat="1" ht="31.5" customHeight="1" x14ac:dyDescent="0.25">
      <c r="A1389" s="18" t="s">
        <v>1532</v>
      </c>
      <c r="B1389" s="17" t="s">
        <v>1501</v>
      </c>
      <c r="C1389" s="20">
        <v>0</v>
      </c>
      <c r="D1389" s="20">
        <v>0</v>
      </c>
      <c r="E1389" s="20">
        <v>0</v>
      </c>
      <c r="F1389" s="20">
        <f t="shared" si="253"/>
        <v>0</v>
      </c>
      <c r="G1389" s="20">
        <v>10461.68</v>
      </c>
      <c r="H1389" s="27">
        <v>1.0369999999999999</v>
      </c>
      <c r="I1389" s="20">
        <f t="shared" si="255"/>
        <v>0</v>
      </c>
      <c r="J1389"/>
      <c r="K1389"/>
      <c r="L1389"/>
      <c r="M1389"/>
      <c r="N1389"/>
      <c r="O1389"/>
      <c r="P1389"/>
      <c r="Q1389"/>
      <c r="R1389"/>
      <c r="S1389"/>
      <c r="T1389"/>
      <c r="U1389"/>
      <c r="V1389"/>
      <c r="W1389"/>
      <c r="X1389"/>
      <c r="Y1389"/>
      <c r="Z1389"/>
      <c r="AA1389"/>
      <c r="AB1389"/>
      <c r="AC1389"/>
      <c r="AD1389"/>
      <c r="AE1389"/>
      <c r="AF1389"/>
      <c r="AG1389"/>
      <c r="AH1389"/>
      <c r="AI1389"/>
    </row>
    <row r="1390" spans="1:35" s="3" customFormat="1" ht="15.75" customHeight="1" x14ac:dyDescent="0.25">
      <c r="A1390" s="18" t="s">
        <v>1533</v>
      </c>
      <c r="B1390" s="17" t="s">
        <v>1503</v>
      </c>
      <c r="C1390" s="20">
        <v>0</v>
      </c>
      <c r="D1390" s="20">
        <v>0</v>
      </c>
      <c r="E1390" s="20">
        <v>0</v>
      </c>
      <c r="F1390" s="20">
        <f t="shared" si="253"/>
        <v>0</v>
      </c>
      <c r="G1390" s="20">
        <v>10461.68</v>
      </c>
      <c r="H1390" s="27">
        <v>1.0369999999999999</v>
      </c>
      <c r="I1390" s="20">
        <f t="shared" si="255"/>
        <v>0</v>
      </c>
      <c r="J1390"/>
      <c r="K1390"/>
      <c r="L1390"/>
      <c r="M1390"/>
      <c r="N1390"/>
      <c r="O1390"/>
      <c r="P1390"/>
      <c r="Q1390"/>
      <c r="R1390"/>
      <c r="S1390"/>
      <c r="T1390"/>
      <c r="U1390"/>
      <c r="V1390"/>
      <c r="W1390"/>
      <c r="X1390"/>
      <c r="Y1390"/>
      <c r="Z1390"/>
      <c r="AA1390"/>
      <c r="AB1390"/>
      <c r="AC1390"/>
      <c r="AD1390"/>
      <c r="AE1390"/>
      <c r="AF1390"/>
      <c r="AG1390"/>
      <c r="AH1390"/>
      <c r="AI1390"/>
    </row>
    <row r="1391" spans="1:35" s="3" customFormat="1" ht="51" customHeight="1" x14ac:dyDescent="0.25">
      <c r="A1391" s="18" t="s">
        <v>1534</v>
      </c>
      <c r="B1391" s="17" t="s">
        <v>1535</v>
      </c>
      <c r="C1391" s="20">
        <v>0.252</v>
      </c>
      <c r="D1391" s="20">
        <v>0</v>
      </c>
      <c r="E1391" s="20">
        <v>6.3E-2</v>
      </c>
      <c r="F1391" s="20">
        <v>0.105</v>
      </c>
      <c r="G1391" s="20">
        <v>6717.64</v>
      </c>
      <c r="H1391" s="27">
        <v>1.0369999999999999</v>
      </c>
      <c r="I1391" s="20">
        <f t="shared" si="255"/>
        <v>0.73145023139999998</v>
      </c>
      <c r="J1391"/>
      <c r="K1391"/>
      <c r="L1391"/>
      <c r="M1391"/>
      <c r="N1391"/>
      <c r="O1391"/>
      <c r="P1391"/>
      <c r="Q1391"/>
      <c r="R1391"/>
      <c r="S1391"/>
      <c r="T1391"/>
      <c r="U1391"/>
      <c r="V1391"/>
      <c r="W1391"/>
      <c r="X1391"/>
      <c r="Y1391"/>
      <c r="Z1391"/>
      <c r="AA1391"/>
      <c r="AB1391"/>
      <c r="AC1391"/>
      <c r="AD1391"/>
      <c r="AE1391"/>
      <c r="AF1391"/>
      <c r="AG1391"/>
      <c r="AH1391"/>
      <c r="AI1391"/>
    </row>
    <row r="1392" spans="1:35" s="3" customFormat="1" ht="15.75" customHeight="1" x14ac:dyDescent="0.25">
      <c r="A1392" s="18" t="s">
        <v>1536</v>
      </c>
      <c r="B1392" s="17" t="s">
        <v>1537</v>
      </c>
      <c r="C1392" s="20">
        <v>0</v>
      </c>
      <c r="D1392" s="20">
        <v>0</v>
      </c>
      <c r="E1392" s="20">
        <v>0</v>
      </c>
      <c r="F1392" s="20">
        <v>0</v>
      </c>
      <c r="G1392" s="20">
        <v>5350.07</v>
      </c>
      <c r="H1392" s="27">
        <v>1.0369999999999999</v>
      </c>
      <c r="I1392" s="20">
        <f t="shared" si="255"/>
        <v>0</v>
      </c>
      <c r="J1392"/>
      <c r="K1392"/>
      <c r="L1392"/>
      <c r="M1392"/>
      <c r="N1392"/>
      <c r="O1392"/>
      <c r="P1392"/>
      <c r="Q1392"/>
      <c r="R1392"/>
      <c r="S1392"/>
      <c r="T1392"/>
      <c r="U1392"/>
      <c r="V1392"/>
      <c r="W1392"/>
      <c r="X1392"/>
      <c r="Y1392"/>
      <c r="Z1392"/>
      <c r="AA1392"/>
      <c r="AB1392"/>
      <c r="AC1392"/>
      <c r="AD1392"/>
      <c r="AE1392"/>
      <c r="AF1392"/>
      <c r="AG1392"/>
      <c r="AH1392"/>
      <c r="AI1392"/>
    </row>
    <row r="1393" spans="1:35" s="3" customFormat="1" ht="31.5" customHeight="1" x14ac:dyDescent="0.25">
      <c r="A1393" s="18" t="s">
        <v>1538</v>
      </c>
      <c r="B1393" s="17" t="s">
        <v>1539</v>
      </c>
      <c r="C1393" s="20">
        <v>0.3</v>
      </c>
      <c r="D1393" s="20">
        <v>0.1</v>
      </c>
      <c r="E1393" s="20">
        <v>0</v>
      </c>
      <c r="F1393" s="20">
        <v>0.13333333333333333</v>
      </c>
      <c r="G1393" s="20">
        <v>5858.8</v>
      </c>
      <c r="H1393" s="27">
        <v>1.0369999999999999</v>
      </c>
      <c r="I1393" s="20">
        <f t="shared" si="255"/>
        <v>0.81007674666666662</v>
      </c>
      <c r="J1393"/>
      <c r="K1393"/>
      <c r="L1393"/>
      <c r="M1393"/>
      <c r="N1393"/>
      <c r="O1393"/>
      <c r="P1393"/>
      <c r="Q1393"/>
      <c r="R1393"/>
      <c r="S1393"/>
      <c r="T1393"/>
      <c r="U1393"/>
      <c r="V1393"/>
      <c r="W1393"/>
      <c r="X1393"/>
      <c r="Y1393"/>
      <c r="Z1393"/>
      <c r="AA1393"/>
      <c r="AB1393"/>
      <c r="AC1393"/>
      <c r="AD1393"/>
      <c r="AE1393"/>
      <c r="AF1393"/>
      <c r="AG1393"/>
      <c r="AH1393"/>
      <c r="AI1393"/>
    </row>
    <row r="1394" spans="1:35" s="3" customFormat="1" ht="15.75" customHeight="1" x14ac:dyDescent="0.25">
      <c r="A1394" s="18" t="s">
        <v>1540</v>
      </c>
      <c r="B1394" s="17" t="s">
        <v>1541</v>
      </c>
      <c r="C1394" s="20">
        <v>0.16</v>
      </c>
      <c r="D1394" s="20">
        <v>0.32</v>
      </c>
      <c r="E1394" s="20">
        <v>0.16</v>
      </c>
      <c r="F1394" s="20">
        <v>0.21333333333333335</v>
      </c>
      <c r="G1394" s="20">
        <v>3127.77</v>
      </c>
      <c r="H1394" s="27">
        <v>1.0369999999999999</v>
      </c>
      <c r="I1394" s="20">
        <f t="shared" si="255"/>
        <v>0.69194613119999993</v>
      </c>
      <c r="J1394"/>
      <c r="K1394"/>
      <c r="L1394"/>
      <c r="M1394"/>
      <c r="N1394"/>
      <c r="O1394"/>
      <c r="P1394"/>
      <c r="Q1394"/>
      <c r="R1394"/>
      <c r="S1394"/>
      <c r="T1394"/>
      <c r="U1394"/>
      <c r="V1394"/>
      <c r="W1394"/>
      <c r="X1394"/>
      <c r="Y1394"/>
      <c r="Z1394"/>
      <c r="AA1394"/>
      <c r="AB1394"/>
      <c r="AC1394"/>
      <c r="AD1394"/>
      <c r="AE1394"/>
      <c r="AF1394"/>
      <c r="AG1394"/>
      <c r="AH1394"/>
      <c r="AI1394"/>
    </row>
    <row r="1395" spans="1:35" s="3" customFormat="1" ht="31.5" customHeight="1" x14ac:dyDescent="0.25">
      <c r="A1395" s="18" t="s">
        <v>1542</v>
      </c>
      <c r="B1395" s="17" t="s">
        <v>1543</v>
      </c>
      <c r="C1395" s="20">
        <v>0.25</v>
      </c>
      <c r="D1395" s="20">
        <v>0.75</v>
      </c>
      <c r="E1395" s="20">
        <v>1</v>
      </c>
      <c r="F1395" s="20">
        <v>0.66666666666666663</v>
      </c>
      <c r="G1395" s="20">
        <v>1819.41</v>
      </c>
      <c r="H1395" s="27">
        <v>1.0369999999999999</v>
      </c>
      <c r="I1395" s="20">
        <f t="shared" si="255"/>
        <v>1.25781878</v>
      </c>
      <c r="J1395"/>
      <c r="K1395"/>
      <c r="L1395"/>
      <c r="M1395"/>
      <c r="N1395"/>
      <c r="O1395"/>
      <c r="P1395"/>
      <c r="Q1395"/>
      <c r="R1395"/>
      <c r="S1395"/>
      <c r="T1395"/>
      <c r="U1395"/>
      <c r="V1395"/>
      <c r="W1395"/>
      <c r="X1395"/>
      <c r="Y1395"/>
      <c r="Z1395"/>
      <c r="AA1395"/>
      <c r="AB1395"/>
      <c r="AC1395"/>
      <c r="AD1395"/>
      <c r="AE1395"/>
      <c r="AF1395"/>
      <c r="AG1395"/>
      <c r="AH1395"/>
      <c r="AI1395"/>
    </row>
    <row r="1396" spans="1:35" s="3" customFormat="1" ht="31.5" customHeight="1" x14ac:dyDescent="0.25">
      <c r="A1396" s="18" t="s">
        <v>1544</v>
      </c>
      <c r="B1396" s="17" t="s">
        <v>1545</v>
      </c>
      <c r="C1396" s="20">
        <v>3.03</v>
      </c>
      <c r="D1396" s="20">
        <v>0</v>
      </c>
      <c r="E1396" s="20">
        <v>0.8</v>
      </c>
      <c r="F1396" s="20">
        <v>1.2766666666666666</v>
      </c>
      <c r="G1396" s="20">
        <v>2792.26</v>
      </c>
      <c r="H1396" s="27">
        <v>1.0369999999999999</v>
      </c>
      <c r="I1396" s="20">
        <f t="shared" si="255"/>
        <v>3.6966823215333329</v>
      </c>
      <c r="J1396"/>
      <c r="K1396"/>
      <c r="L1396"/>
      <c r="M1396"/>
      <c r="N1396"/>
      <c r="O1396"/>
      <c r="P1396"/>
      <c r="Q1396"/>
      <c r="R1396"/>
      <c r="S1396"/>
      <c r="T1396"/>
      <c r="U1396"/>
      <c r="V1396"/>
      <c r="W1396"/>
      <c r="X1396"/>
      <c r="Y1396"/>
      <c r="Z1396"/>
      <c r="AA1396"/>
      <c r="AB1396"/>
      <c r="AC1396"/>
      <c r="AD1396"/>
      <c r="AE1396"/>
      <c r="AF1396"/>
      <c r="AG1396"/>
      <c r="AH1396"/>
      <c r="AI1396"/>
    </row>
    <row r="1397" spans="1:35" s="3" customFormat="1" ht="15.75" customHeight="1" x14ac:dyDescent="0.25">
      <c r="A1397" s="18" t="s">
        <v>1546</v>
      </c>
      <c r="B1397" s="17" t="s">
        <v>1547</v>
      </c>
      <c r="C1397" s="20">
        <v>0</v>
      </c>
      <c r="D1397" s="20">
        <v>0</v>
      </c>
      <c r="E1397" s="20">
        <v>0</v>
      </c>
      <c r="F1397" s="20">
        <v>0</v>
      </c>
      <c r="G1397" s="20">
        <v>2792.26</v>
      </c>
      <c r="H1397" s="27">
        <v>1.0369999999999999</v>
      </c>
      <c r="I1397" s="20">
        <f t="shared" si="255"/>
        <v>0</v>
      </c>
      <c r="J1397"/>
      <c r="K1397"/>
      <c r="L1397"/>
      <c r="M1397"/>
      <c r="N1397"/>
      <c r="O1397"/>
      <c r="P1397"/>
      <c r="Q1397"/>
      <c r="R1397"/>
      <c r="S1397"/>
      <c r="T1397"/>
      <c r="U1397"/>
      <c r="V1397"/>
      <c r="W1397"/>
      <c r="X1397"/>
      <c r="Y1397"/>
      <c r="Z1397"/>
      <c r="AA1397"/>
      <c r="AB1397"/>
      <c r="AC1397"/>
      <c r="AD1397"/>
      <c r="AE1397"/>
      <c r="AF1397"/>
      <c r="AG1397"/>
      <c r="AH1397"/>
      <c r="AI1397"/>
    </row>
    <row r="1398" spans="1:35" s="3" customFormat="1" ht="31.5" customHeight="1" x14ac:dyDescent="0.25">
      <c r="A1398" s="18" t="s">
        <v>1548</v>
      </c>
      <c r="B1398" s="17" t="s">
        <v>1549</v>
      </c>
      <c r="C1398" s="20">
        <v>0</v>
      </c>
      <c r="D1398" s="20">
        <v>0</v>
      </c>
      <c r="E1398" s="20">
        <v>0</v>
      </c>
      <c r="F1398" s="20">
        <v>0</v>
      </c>
      <c r="G1398" s="20">
        <v>2983.24</v>
      </c>
      <c r="H1398" s="27">
        <v>1.0369999999999999</v>
      </c>
      <c r="I1398" s="20">
        <f t="shared" si="255"/>
        <v>0</v>
      </c>
      <c r="J1398"/>
      <c r="K1398"/>
      <c r="L1398"/>
      <c r="M1398"/>
      <c r="N1398"/>
      <c r="O1398"/>
      <c r="P1398"/>
      <c r="Q1398"/>
      <c r="R1398"/>
      <c r="S1398"/>
      <c r="T1398"/>
      <c r="U1398"/>
      <c r="V1398"/>
      <c r="W1398"/>
      <c r="X1398"/>
      <c r="Y1398"/>
      <c r="Z1398"/>
      <c r="AA1398"/>
      <c r="AB1398"/>
      <c r="AC1398"/>
      <c r="AD1398"/>
      <c r="AE1398"/>
      <c r="AF1398"/>
      <c r="AG1398"/>
      <c r="AH1398"/>
      <c r="AI1398"/>
    </row>
    <row r="1399" spans="1:35" s="3" customFormat="1" ht="31.5" customHeight="1" x14ac:dyDescent="0.25">
      <c r="A1399" s="18" t="s">
        <v>1550</v>
      </c>
      <c r="B1399" s="17" t="s">
        <v>1551</v>
      </c>
      <c r="C1399" s="20">
        <v>0</v>
      </c>
      <c r="D1399" s="20">
        <v>0</v>
      </c>
      <c r="E1399" s="20">
        <v>0</v>
      </c>
      <c r="F1399" s="20">
        <v>0</v>
      </c>
      <c r="G1399" s="20">
        <v>5781.02</v>
      </c>
      <c r="H1399" s="27">
        <v>1.0369999999999999</v>
      </c>
      <c r="I1399" s="20">
        <f t="shared" si="255"/>
        <v>0</v>
      </c>
      <c r="J1399"/>
      <c r="K1399"/>
      <c r="L1399"/>
      <c r="M1399"/>
      <c r="N1399"/>
      <c r="O1399"/>
      <c r="P1399"/>
      <c r="Q1399"/>
      <c r="R1399"/>
      <c r="S1399"/>
      <c r="T1399"/>
      <c r="U1399"/>
      <c r="V1399"/>
      <c r="W1399"/>
      <c r="X1399"/>
      <c r="Y1399"/>
      <c r="Z1399"/>
      <c r="AA1399"/>
      <c r="AB1399"/>
      <c r="AC1399"/>
      <c r="AD1399"/>
      <c r="AE1399"/>
      <c r="AF1399"/>
      <c r="AG1399"/>
      <c r="AH1399"/>
      <c r="AI1399"/>
    </row>
    <row r="1400" spans="1:35" s="3" customFormat="1" ht="15.75" customHeight="1" x14ac:dyDescent="0.25">
      <c r="A1400" s="18" t="s">
        <v>1552</v>
      </c>
      <c r="B1400" s="17" t="s">
        <v>152</v>
      </c>
      <c r="C1400" s="20">
        <v>0</v>
      </c>
      <c r="D1400" s="20">
        <v>0</v>
      </c>
      <c r="E1400" s="20">
        <v>0</v>
      </c>
      <c r="F1400" s="20">
        <v>0</v>
      </c>
      <c r="G1400" s="20" t="s">
        <v>15</v>
      </c>
      <c r="H1400" s="27">
        <v>1.0369999999999999</v>
      </c>
      <c r="I1400" s="20">
        <v>0</v>
      </c>
      <c r="J1400"/>
      <c r="K1400"/>
      <c r="L1400"/>
      <c r="M1400"/>
      <c r="N1400"/>
      <c r="O1400"/>
      <c r="P1400"/>
      <c r="Q1400"/>
      <c r="R1400"/>
      <c r="S1400"/>
      <c r="T1400"/>
      <c r="U1400"/>
      <c r="V1400"/>
      <c r="W1400"/>
      <c r="X1400"/>
      <c r="Y1400"/>
      <c r="Z1400"/>
      <c r="AA1400"/>
      <c r="AB1400"/>
      <c r="AC1400"/>
      <c r="AD1400"/>
      <c r="AE1400"/>
      <c r="AF1400"/>
      <c r="AG1400"/>
      <c r="AH1400"/>
      <c r="AI1400"/>
    </row>
    <row r="1401" spans="1:35" s="3" customFormat="1" ht="15.75" customHeight="1" x14ac:dyDescent="0.25">
      <c r="A1401" s="18" t="s">
        <v>1552</v>
      </c>
      <c r="B1401" s="17" t="s">
        <v>21</v>
      </c>
      <c r="C1401" s="20">
        <v>0</v>
      </c>
      <c r="D1401" s="20">
        <v>0</v>
      </c>
      <c r="E1401" s="20">
        <v>0</v>
      </c>
      <c r="F1401" s="20">
        <v>0</v>
      </c>
      <c r="G1401" s="20" t="s">
        <v>15</v>
      </c>
      <c r="H1401" s="27">
        <v>1.0369999999999999</v>
      </c>
      <c r="I1401" s="20">
        <v>0</v>
      </c>
      <c r="J1401"/>
      <c r="K1401"/>
      <c r="L1401"/>
      <c r="M1401"/>
      <c r="N1401"/>
      <c r="O1401"/>
      <c r="P1401"/>
      <c r="Q1401"/>
      <c r="R1401"/>
      <c r="S1401"/>
      <c r="T1401"/>
      <c r="U1401"/>
      <c r="V1401"/>
      <c r="W1401"/>
      <c r="X1401"/>
      <c r="Y1401"/>
      <c r="Z1401"/>
      <c r="AA1401"/>
      <c r="AB1401"/>
      <c r="AC1401"/>
      <c r="AD1401"/>
      <c r="AE1401"/>
      <c r="AF1401"/>
      <c r="AG1401"/>
      <c r="AH1401"/>
      <c r="AI1401"/>
    </row>
    <row r="1402" spans="1:35" s="3" customFormat="1" ht="15.75" customHeight="1" x14ac:dyDescent="0.25">
      <c r="A1402" s="18" t="s">
        <v>1552</v>
      </c>
      <c r="B1402" s="17" t="s">
        <v>1553</v>
      </c>
      <c r="C1402" s="20">
        <v>0</v>
      </c>
      <c r="D1402" s="20">
        <v>0</v>
      </c>
      <c r="E1402" s="20">
        <v>0</v>
      </c>
      <c r="F1402" s="20">
        <v>0</v>
      </c>
      <c r="G1402" s="20" t="s">
        <v>15</v>
      </c>
      <c r="H1402" s="27">
        <v>1.0369999999999999</v>
      </c>
      <c r="I1402" s="20">
        <v>0</v>
      </c>
      <c r="J1402"/>
      <c r="K1402"/>
      <c r="L1402"/>
      <c r="M1402"/>
      <c r="N1402"/>
      <c r="O1402"/>
      <c r="P1402"/>
      <c r="Q1402"/>
      <c r="R1402"/>
      <c r="S1402"/>
      <c r="T1402"/>
      <c r="U1402"/>
      <c r="V1402"/>
      <c r="W1402"/>
      <c r="X1402"/>
      <c r="Y1402"/>
      <c r="Z1402"/>
      <c r="AA1402"/>
      <c r="AB1402"/>
      <c r="AC1402"/>
      <c r="AD1402"/>
      <c r="AE1402"/>
      <c r="AF1402"/>
      <c r="AG1402"/>
      <c r="AH1402"/>
      <c r="AI1402"/>
    </row>
    <row r="1403" spans="1:35" s="3" customFormat="1" ht="31.5" customHeight="1" x14ac:dyDescent="0.25">
      <c r="A1403" s="18" t="s">
        <v>1554</v>
      </c>
      <c r="B1403" s="17" t="s">
        <v>162</v>
      </c>
      <c r="C1403" s="20">
        <v>6.6999999999999993</v>
      </c>
      <c r="D1403" s="20">
        <v>10.017999999999999</v>
      </c>
      <c r="E1403" s="20">
        <v>45.214000000000006</v>
      </c>
      <c r="F1403" s="20">
        <v>20.644000000000002</v>
      </c>
      <c r="G1403" s="20" t="s">
        <v>15</v>
      </c>
      <c r="H1403" s="27" t="s">
        <v>15</v>
      </c>
      <c r="I1403" s="20">
        <v>58033.186804554462</v>
      </c>
      <c r="J1403"/>
      <c r="K1403"/>
      <c r="L1403"/>
      <c r="M1403"/>
      <c r="N1403"/>
      <c r="O1403"/>
      <c r="P1403"/>
      <c r="Q1403"/>
      <c r="R1403"/>
      <c r="S1403"/>
      <c r="T1403"/>
      <c r="U1403"/>
      <c r="V1403"/>
      <c r="W1403"/>
      <c r="X1403"/>
      <c r="Y1403"/>
      <c r="Z1403"/>
      <c r="AA1403"/>
      <c r="AB1403"/>
      <c r="AC1403"/>
      <c r="AD1403"/>
      <c r="AE1403"/>
      <c r="AF1403"/>
      <c r="AG1403"/>
      <c r="AH1403"/>
      <c r="AI1403"/>
    </row>
    <row r="1404" spans="1:35" s="3" customFormat="1" ht="15.75" customHeight="1" x14ac:dyDescent="0.25">
      <c r="A1404" s="18" t="s">
        <v>1555</v>
      </c>
      <c r="B1404" s="17" t="s">
        <v>19</v>
      </c>
      <c r="C1404" s="20">
        <v>4.1959999999999997</v>
      </c>
      <c r="D1404" s="20">
        <v>6.6369999999999996</v>
      </c>
      <c r="E1404" s="20">
        <v>38.105000000000004</v>
      </c>
      <c r="F1404" s="20">
        <v>16.312666666666669</v>
      </c>
      <c r="G1404" s="20" t="s">
        <v>15</v>
      </c>
      <c r="H1404" s="27">
        <v>1.0347</v>
      </c>
      <c r="I1404" s="20">
        <v>48730.240476560219</v>
      </c>
      <c r="J1404"/>
      <c r="K1404"/>
      <c r="L1404"/>
      <c r="M1404"/>
      <c r="N1404"/>
      <c r="O1404"/>
      <c r="P1404"/>
      <c r="Q1404"/>
      <c r="R1404"/>
      <c r="S1404"/>
      <c r="T1404"/>
      <c r="U1404"/>
      <c r="V1404"/>
      <c r="W1404"/>
      <c r="X1404"/>
      <c r="Y1404"/>
      <c r="Z1404"/>
      <c r="AA1404"/>
      <c r="AB1404"/>
      <c r="AC1404"/>
      <c r="AD1404"/>
      <c r="AE1404"/>
      <c r="AF1404"/>
      <c r="AG1404"/>
      <c r="AH1404"/>
      <c r="AI1404"/>
    </row>
    <row r="1405" spans="1:35" s="3" customFormat="1" ht="15.75" customHeight="1" x14ac:dyDescent="0.25">
      <c r="A1405" s="18" t="s">
        <v>1556</v>
      </c>
      <c r="B1405" s="17" t="s">
        <v>1400</v>
      </c>
      <c r="C1405" s="20">
        <v>3.4710000000000001</v>
      </c>
      <c r="D1405" s="20">
        <v>5.0019999999999998</v>
      </c>
      <c r="E1405" s="20">
        <v>31.963000000000001</v>
      </c>
      <c r="F1405" s="20">
        <v>13.478666666666667</v>
      </c>
      <c r="G1405" s="20" t="s">
        <v>15</v>
      </c>
      <c r="H1405" s="27">
        <v>1.0347</v>
      </c>
      <c r="I1405" s="20">
        <v>39797.751726570947</v>
      </c>
      <c r="J1405"/>
      <c r="K1405"/>
      <c r="L1405"/>
      <c r="M1405"/>
      <c r="N1405"/>
      <c r="O1405"/>
      <c r="P1405"/>
      <c r="Q1405"/>
      <c r="R1405"/>
      <c r="S1405"/>
      <c r="T1405"/>
      <c r="U1405"/>
      <c r="V1405"/>
      <c r="W1405"/>
      <c r="X1405"/>
      <c r="Y1405"/>
      <c r="Z1405"/>
      <c r="AA1405"/>
      <c r="AB1405"/>
      <c r="AC1405"/>
      <c r="AD1405"/>
      <c r="AE1405"/>
      <c r="AF1405"/>
      <c r="AG1405"/>
      <c r="AH1405"/>
      <c r="AI1405"/>
    </row>
    <row r="1406" spans="1:35" s="3" customFormat="1" ht="31.5" customHeight="1" x14ac:dyDescent="0.25">
      <c r="A1406" s="18" t="s">
        <v>1555</v>
      </c>
      <c r="B1406" s="17" t="s">
        <v>1401</v>
      </c>
      <c r="C1406" s="20">
        <v>0</v>
      </c>
      <c r="D1406" s="20">
        <v>0</v>
      </c>
      <c r="E1406" s="20">
        <v>0</v>
      </c>
      <c r="F1406" s="20">
        <v>0</v>
      </c>
      <c r="G1406" s="20" t="s">
        <v>15</v>
      </c>
      <c r="H1406" s="27">
        <v>1.0347</v>
      </c>
      <c r="I1406" s="20">
        <v>0</v>
      </c>
      <c r="J1406"/>
      <c r="K1406"/>
      <c r="L1406"/>
      <c r="M1406"/>
      <c r="N1406"/>
      <c r="O1406"/>
      <c r="P1406"/>
      <c r="Q1406"/>
      <c r="R1406"/>
      <c r="S1406"/>
      <c r="T1406"/>
      <c r="U1406"/>
      <c r="V1406"/>
      <c r="W1406"/>
      <c r="X1406"/>
      <c r="Y1406"/>
      <c r="Z1406"/>
      <c r="AA1406"/>
      <c r="AB1406"/>
      <c r="AC1406"/>
      <c r="AD1406"/>
      <c r="AE1406"/>
      <c r="AF1406"/>
      <c r="AG1406"/>
      <c r="AH1406"/>
      <c r="AI1406"/>
    </row>
    <row r="1407" spans="1:35" s="3" customFormat="1" ht="31.5" customHeight="1" x14ac:dyDescent="0.25">
      <c r="A1407" s="18" t="s">
        <v>1555</v>
      </c>
      <c r="B1407" s="17" t="s">
        <v>21</v>
      </c>
      <c r="C1407" s="20">
        <v>0</v>
      </c>
      <c r="D1407" s="20">
        <v>0</v>
      </c>
      <c r="E1407" s="20">
        <v>0</v>
      </c>
      <c r="F1407" s="20">
        <v>0</v>
      </c>
      <c r="G1407" s="20" t="s">
        <v>15</v>
      </c>
      <c r="H1407" s="27">
        <v>1.0347</v>
      </c>
      <c r="I1407" s="20">
        <v>0</v>
      </c>
      <c r="J1407"/>
      <c r="K1407"/>
      <c r="L1407"/>
      <c r="M1407"/>
      <c r="N1407"/>
      <c r="O1407"/>
      <c r="P1407"/>
      <c r="Q1407"/>
      <c r="R1407"/>
      <c r="S1407"/>
      <c r="T1407"/>
      <c r="U1407"/>
      <c r="V1407"/>
      <c r="W1407"/>
      <c r="X1407"/>
      <c r="Y1407"/>
      <c r="Z1407"/>
      <c r="AA1407"/>
      <c r="AB1407"/>
      <c r="AC1407"/>
      <c r="AD1407"/>
      <c r="AE1407"/>
      <c r="AF1407"/>
      <c r="AG1407"/>
      <c r="AH1407"/>
      <c r="AI1407"/>
    </row>
    <row r="1408" spans="1:35" s="3" customFormat="1" ht="47.25" customHeight="1" x14ac:dyDescent="0.25">
      <c r="A1408" s="18" t="s">
        <v>1555</v>
      </c>
      <c r="B1408" s="17" t="s">
        <v>1557</v>
      </c>
      <c r="C1408" s="20">
        <v>0</v>
      </c>
      <c r="D1408" s="20">
        <v>0</v>
      </c>
      <c r="E1408" s="20">
        <v>0</v>
      </c>
      <c r="F1408" s="20">
        <v>0</v>
      </c>
      <c r="G1408" s="20" t="s">
        <v>15</v>
      </c>
      <c r="H1408" s="27">
        <v>1.0347</v>
      </c>
      <c r="I1408" s="20">
        <v>0</v>
      </c>
      <c r="J1408"/>
      <c r="K1408"/>
      <c r="L1408"/>
      <c r="M1408"/>
      <c r="N1408"/>
      <c r="O1408"/>
      <c r="P1408"/>
      <c r="Q1408"/>
      <c r="R1408"/>
      <c r="S1408"/>
      <c r="T1408"/>
      <c r="U1408"/>
      <c r="V1408"/>
      <c r="W1408"/>
      <c r="X1408"/>
      <c r="Y1408"/>
      <c r="Z1408"/>
      <c r="AA1408"/>
      <c r="AB1408"/>
      <c r="AC1408"/>
      <c r="AD1408"/>
      <c r="AE1408"/>
      <c r="AF1408"/>
      <c r="AG1408"/>
      <c r="AH1408"/>
      <c r="AI1408"/>
    </row>
    <row r="1409" spans="1:35" s="3" customFormat="1" ht="31.5" customHeight="1" x14ac:dyDescent="0.25">
      <c r="A1409" s="18" t="s">
        <v>1558</v>
      </c>
      <c r="B1409" s="17" t="s">
        <v>29</v>
      </c>
      <c r="C1409" s="20">
        <v>0</v>
      </c>
      <c r="D1409" s="20">
        <v>0</v>
      </c>
      <c r="E1409" s="20">
        <v>0</v>
      </c>
      <c r="F1409" s="20">
        <v>0</v>
      </c>
      <c r="G1409" s="20" t="s">
        <v>15</v>
      </c>
      <c r="H1409" s="27">
        <v>1.0347</v>
      </c>
      <c r="I1409" s="20">
        <v>0</v>
      </c>
      <c r="J1409"/>
      <c r="K1409"/>
      <c r="L1409"/>
      <c r="M1409"/>
      <c r="N1409"/>
      <c r="O1409"/>
      <c r="P1409"/>
      <c r="Q1409"/>
      <c r="R1409"/>
      <c r="S1409"/>
      <c r="T1409"/>
      <c r="U1409"/>
      <c r="V1409"/>
      <c r="W1409"/>
      <c r="X1409"/>
      <c r="Y1409"/>
      <c r="Z1409"/>
      <c r="AA1409"/>
      <c r="AB1409"/>
      <c r="AC1409"/>
      <c r="AD1409"/>
      <c r="AE1409"/>
      <c r="AF1409"/>
      <c r="AG1409"/>
      <c r="AH1409"/>
      <c r="AI1409"/>
    </row>
    <row r="1410" spans="1:35" s="3" customFormat="1" ht="31.5" customHeight="1" x14ac:dyDescent="0.25">
      <c r="A1410" s="18" t="s">
        <v>1559</v>
      </c>
      <c r="B1410" s="17" t="s">
        <v>31</v>
      </c>
      <c r="C1410" s="20">
        <v>0</v>
      </c>
      <c r="D1410" s="20">
        <v>0</v>
      </c>
      <c r="E1410" s="20">
        <v>0</v>
      </c>
      <c r="F1410" s="20">
        <v>0</v>
      </c>
      <c r="G1410" s="20" t="s">
        <v>15</v>
      </c>
      <c r="H1410" s="27">
        <v>1.0347</v>
      </c>
      <c r="I1410" s="20">
        <v>0</v>
      </c>
      <c r="J1410"/>
      <c r="K1410"/>
      <c r="L1410"/>
      <c r="M1410"/>
      <c r="N1410"/>
      <c r="O1410"/>
      <c r="P1410"/>
      <c r="Q1410"/>
      <c r="R1410"/>
      <c r="S1410"/>
      <c r="T1410"/>
      <c r="U1410"/>
      <c r="V1410"/>
      <c r="W1410"/>
      <c r="X1410"/>
      <c r="Y1410"/>
      <c r="Z1410"/>
      <c r="AA1410"/>
      <c r="AB1410"/>
      <c r="AC1410"/>
      <c r="AD1410"/>
      <c r="AE1410"/>
      <c r="AF1410"/>
      <c r="AG1410"/>
      <c r="AH1410"/>
      <c r="AI1410"/>
    </row>
    <row r="1411" spans="1:35" s="3" customFormat="1" ht="15.75" customHeight="1" x14ac:dyDescent="0.25">
      <c r="A1411" s="18" t="s">
        <v>1560</v>
      </c>
      <c r="B1411" s="17" t="s">
        <v>33</v>
      </c>
      <c r="C1411" s="20">
        <v>0</v>
      </c>
      <c r="D1411" s="20">
        <v>0</v>
      </c>
      <c r="E1411" s="20">
        <v>0</v>
      </c>
      <c r="F1411" s="20">
        <v>0</v>
      </c>
      <c r="G1411" s="20" t="s">
        <v>15</v>
      </c>
      <c r="H1411" s="27">
        <v>1.0347</v>
      </c>
      <c r="I1411" s="20">
        <v>0</v>
      </c>
      <c r="J1411"/>
      <c r="K1411"/>
      <c r="L1411"/>
      <c r="M1411"/>
      <c r="N1411"/>
      <c r="O1411"/>
      <c r="P1411"/>
      <c r="Q1411"/>
      <c r="R1411"/>
      <c r="S1411"/>
      <c r="T1411"/>
      <c r="U1411"/>
      <c r="V1411"/>
      <c r="W1411"/>
      <c r="X1411"/>
      <c r="Y1411"/>
      <c r="Z1411"/>
      <c r="AA1411"/>
      <c r="AB1411"/>
      <c r="AC1411"/>
      <c r="AD1411"/>
      <c r="AE1411"/>
      <c r="AF1411"/>
      <c r="AG1411"/>
      <c r="AH1411"/>
      <c r="AI1411"/>
    </row>
    <row r="1412" spans="1:35" s="3" customFormat="1" ht="15.75" customHeight="1" x14ac:dyDescent="0.25">
      <c r="A1412" s="18" t="s">
        <v>1555</v>
      </c>
      <c r="B1412" s="17" t="s">
        <v>1561</v>
      </c>
      <c r="C1412" s="20">
        <v>0</v>
      </c>
      <c r="D1412" s="20">
        <v>0</v>
      </c>
      <c r="E1412" s="20">
        <v>0</v>
      </c>
      <c r="F1412" s="20">
        <v>0</v>
      </c>
      <c r="G1412" s="20" t="s">
        <v>15</v>
      </c>
      <c r="H1412" s="27">
        <v>1.0347</v>
      </c>
      <c r="I1412" s="20">
        <v>0</v>
      </c>
      <c r="J1412"/>
      <c r="K1412"/>
      <c r="L1412"/>
      <c r="M1412"/>
      <c r="N1412"/>
      <c r="O1412"/>
      <c r="P1412"/>
      <c r="Q1412"/>
      <c r="R1412"/>
      <c r="S1412"/>
      <c r="T1412"/>
      <c r="U1412"/>
      <c r="V1412"/>
      <c r="W1412"/>
      <c r="X1412"/>
      <c r="Y1412"/>
      <c r="Z1412"/>
      <c r="AA1412"/>
      <c r="AB1412"/>
      <c r="AC1412"/>
      <c r="AD1412"/>
      <c r="AE1412"/>
      <c r="AF1412"/>
      <c r="AG1412"/>
      <c r="AH1412"/>
      <c r="AI1412"/>
    </row>
    <row r="1413" spans="1:35" s="3" customFormat="1" ht="15.75" customHeight="1" x14ac:dyDescent="0.25">
      <c r="A1413" s="18" t="s">
        <v>1562</v>
      </c>
      <c r="B1413" s="17" t="s">
        <v>29</v>
      </c>
      <c r="C1413" s="20">
        <v>0</v>
      </c>
      <c r="D1413" s="20">
        <v>0</v>
      </c>
      <c r="E1413" s="20">
        <v>0</v>
      </c>
      <c r="F1413" s="20">
        <v>0</v>
      </c>
      <c r="G1413" s="20" t="s">
        <v>15</v>
      </c>
      <c r="H1413" s="27">
        <v>1.0347</v>
      </c>
      <c r="I1413" s="20">
        <v>0</v>
      </c>
      <c r="J1413"/>
      <c r="K1413"/>
      <c r="L1413"/>
      <c r="M1413"/>
      <c r="N1413"/>
      <c r="O1413"/>
      <c r="P1413"/>
      <c r="Q1413"/>
      <c r="R1413"/>
      <c r="S1413"/>
      <c r="T1413"/>
      <c r="U1413"/>
      <c r="V1413"/>
      <c r="W1413"/>
      <c r="X1413"/>
      <c r="Y1413"/>
      <c r="Z1413"/>
      <c r="AA1413"/>
      <c r="AB1413"/>
      <c r="AC1413"/>
      <c r="AD1413"/>
      <c r="AE1413"/>
      <c r="AF1413"/>
      <c r="AG1413"/>
      <c r="AH1413"/>
      <c r="AI1413"/>
    </row>
    <row r="1414" spans="1:35" s="3" customFormat="1" ht="31.5" customHeight="1" x14ac:dyDescent="0.25">
      <c r="A1414" s="18" t="s">
        <v>1563</v>
      </c>
      <c r="B1414" s="17" t="s">
        <v>31</v>
      </c>
      <c r="C1414" s="20">
        <v>0</v>
      </c>
      <c r="D1414" s="20">
        <v>0</v>
      </c>
      <c r="E1414" s="20">
        <v>0</v>
      </c>
      <c r="F1414" s="20">
        <v>0</v>
      </c>
      <c r="G1414" s="20" t="s">
        <v>15</v>
      </c>
      <c r="H1414" s="27">
        <v>1.0347</v>
      </c>
      <c r="I1414" s="20">
        <v>0</v>
      </c>
      <c r="J1414"/>
      <c r="K1414"/>
      <c r="L1414"/>
      <c r="M1414"/>
      <c r="N1414"/>
      <c r="O1414"/>
      <c r="P1414"/>
      <c r="Q1414"/>
      <c r="R1414"/>
      <c r="S1414"/>
      <c r="T1414"/>
      <c r="U1414"/>
      <c r="V1414"/>
      <c r="W1414"/>
      <c r="X1414"/>
      <c r="Y1414"/>
      <c r="Z1414"/>
      <c r="AA1414"/>
      <c r="AB1414"/>
      <c r="AC1414"/>
      <c r="AD1414"/>
      <c r="AE1414"/>
      <c r="AF1414"/>
      <c r="AG1414"/>
      <c r="AH1414"/>
      <c r="AI1414"/>
    </row>
    <row r="1415" spans="1:35" s="3" customFormat="1" ht="15.75" customHeight="1" x14ac:dyDescent="0.25">
      <c r="A1415" s="18" t="s">
        <v>1564</v>
      </c>
      <c r="B1415" s="17" t="s">
        <v>33</v>
      </c>
      <c r="C1415" s="20">
        <v>0</v>
      </c>
      <c r="D1415" s="20">
        <v>0</v>
      </c>
      <c r="E1415" s="20">
        <v>0</v>
      </c>
      <c r="F1415" s="20">
        <v>0</v>
      </c>
      <c r="G1415" s="20" t="s">
        <v>15</v>
      </c>
      <c r="H1415" s="27">
        <v>1.0347</v>
      </c>
      <c r="I1415" s="20">
        <v>0</v>
      </c>
      <c r="J1415"/>
      <c r="K1415"/>
      <c r="L1415"/>
      <c r="M1415"/>
      <c r="N1415"/>
      <c r="O1415"/>
      <c r="P1415"/>
      <c r="Q1415"/>
      <c r="R1415"/>
      <c r="S1415"/>
      <c r="T1415"/>
      <c r="U1415"/>
      <c r="V1415"/>
      <c r="W1415"/>
      <c r="X1415"/>
      <c r="Y1415"/>
      <c r="Z1415"/>
      <c r="AA1415"/>
      <c r="AB1415"/>
      <c r="AC1415"/>
      <c r="AD1415"/>
      <c r="AE1415"/>
      <c r="AF1415"/>
      <c r="AG1415"/>
      <c r="AH1415"/>
      <c r="AI1415"/>
    </row>
    <row r="1416" spans="1:35" s="3" customFormat="1" ht="15.75" customHeight="1" x14ac:dyDescent="0.25">
      <c r="A1416" s="18" t="s">
        <v>1555</v>
      </c>
      <c r="B1416" s="17" t="s">
        <v>1565</v>
      </c>
      <c r="C1416" s="20">
        <v>0</v>
      </c>
      <c r="D1416" s="20">
        <v>0</v>
      </c>
      <c r="E1416" s="20">
        <v>0</v>
      </c>
      <c r="F1416" s="20">
        <v>0</v>
      </c>
      <c r="G1416" s="20" t="s">
        <v>15</v>
      </c>
      <c r="H1416" s="27">
        <v>1.0347</v>
      </c>
      <c r="I1416" s="20">
        <v>0</v>
      </c>
      <c r="J1416"/>
      <c r="K1416"/>
      <c r="L1416"/>
      <c r="M1416"/>
      <c r="N1416"/>
      <c r="O1416"/>
      <c r="P1416"/>
      <c r="Q1416"/>
      <c r="R1416"/>
      <c r="S1416"/>
      <c r="T1416"/>
      <c r="U1416"/>
      <c r="V1416"/>
      <c r="W1416"/>
      <c r="X1416"/>
      <c r="Y1416"/>
      <c r="Z1416"/>
      <c r="AA1416"/>
      <c r="AB1416"/>
      <c r="AC1416"/>
      <c r="AD1416"/>
      <c r="AE1416"/>
      <c r="AF1416"/>
      <c r="AG1416"/>
      <c r="AH1416"/>
      <c r="AI1416"/>
    </row>
    <row r="1417" spans="1:35" s="3" customFormat="1" ht="15.75" customHeight="1" x14ac:dyDescent="0.25">
      <c r="A1417" s="18" t="s">
        <v>1566</v>
      </c>
      <c r="B1417" s="17" t="s">
        <v>31</v>
      </c>
      <c r="C1417" s="20">
        <v>0</v>
      </c>
      <c r="D1417" s="20">
        <v>0</v>
      </c>
      <c r="E1417" s="20">
        <v>0</v>
      </c>
      <c r="F1417" s="20">
        <v>0</v>
      </c>
      <c r="G1417" s="20" t="s">
        <v>15</v>
      </c>
      <c r="H1417" s="27">
        <v>1.0347</v>
      </c>
      <c r="I1417" s="20">
        <v>0</v>
      </c>
      <c r="J1417"/>
      <c r="K1417"/>
      <c r="L1417"/>
      <c r="M1417"/>
      <c r="N1417"/>
      <c r="O1417"/>
      <c r="P1417"/>
      <c r="Q1417"/>
      <c r="R1417"/>
      <c r="S1417"/>
      <c r="T1417"/>
      <c r="U1417"/>
      <c r="V1417"/>
      <c r="W1417"/>
      <c r="X1417"/>
      <c r="Y1417"/>
      <c r="Z1417"/>
      <c r="AA1417"/>
      <c r="AB1417"/>
      <c r="AC1417"/>
      <c r="AD1417"/>
      <c r="AE1417"/>
      <c r="AF1417"/>
      <c r="AG1417"/>
      <c r="AH1417"/>
      <c r="AI1417"/>
    </row>
    <row r="1418" spans="1:35" s="3" customFormat="1" ht="15.75" customHeight="1" x14ac:dyDescent="0.25">
      <c r="A1418" s="18" t="s">
        <v>1567</v>
      </c>
      <c r="B1418" s="17" t="s">
        <v>33</v>
      </c>
      <c r="C1418" s="20">
        <v>0</v>
      </c>
      <c r="D1418" s="20">
        <v>0</v>
      </c>
      <c r="E1418" s="20">
        <v>0</v>
      </c>
      <c r="F1418" s="20">
        <v>0</v>
      </c>
      <c r="G1418" s="20" t="s">
        <v>15</v>
      </c>
      <c r="H1418" s="27">
        <v>1.0347</v>
      </c>
      <c r="I1418" s="20">
        <v>0</v>
      </c>
      <c r="J1418"/>
      <c r="K1418"/>
      <c r="L1418"/>
      <c r="M1418"/>
      <c r="N1418"/>
      <c r="O1418"/>
      <c r="P1418"/>
      <c r="Q1418"/>
      <c r="R1418"/>
      <c r="S1418"/>
      <c r="T1418"/>
      <c r="U1418"/>
      <c r="V1418"/>
      <c r="W1418"/>
      <c r="X1418"/>
      <c r="Y1418"/>
      <c r="Z1418"/>
      <c r="AA1418"/>
      <c r="AB1418"/>
      <c r="AC1418"/>
      <c r="AD1418"/>
      <c r="AE1418"/>
      <c r="AF1418"/>
      <c r="AG1418"/>
      <c r="AH1418"/>
      <c r="AI1418"/>
    </row>
    <row r="1419" spans="1:35" s="3" customFormat="1" ht="15.75" customHeight="1" x14ac:dyDescent="0.25">
      <c r="A1419" s="18" t="s">
        <v>1555</v>
      </c>
      <c r="B1419" s="17" t="s">
        <v>47</v>
      </c>
      <c r="C1419" s="20">
        <v>0</v>
      </c>
      <c r="D1419" s="20">
        <v>0</v>
      </c>
      <c r="E1419" s="20">
        <v>0</v>
      </c>
      <c r="F1419" s="20">
        <v>0</v>
      </c>
      <c r="G1419" s="20" t="s">
        <v>15</v>
      </c>
      <c r="H1419" s="27">
        <v>1.0347</v>
      </c>
      <c r="I1419" s="20">
        <v>0</v>
      </c>
      <c r="J1419"/>
      <c r="K1419"/>
      <c r="L1419"/>
      <c r="M1419"/>
      <c r="N1419"/>
      <c r="O1419"/>
      <c r="P1419"/>
      <c r="Q1419"/>
      <c r="R1419"/>
      <c r="S1419"/>
      <c r="T1419"/>
      <c r="U1419"/>
      <c r="V1419"/>
      <c r="W1419"/>
      <c r="X1419"/>
      <c r="Y1419"/>
      <c r="Z1419"/>
      <c r="AA1419"/>
      <c r="AB1419"/>
      <c r="AC1419"/>
      <c r="AD1419"/>
      <c r="AE1419"/>
      <c r="AF1419"/>
      <c r="AG1419"/>
      <c r="AH1419"/>
      <c r="AI1419"/>
    </row>
    <row r="1420" spans="1:35" s="3" customFormat="1" ht="15.75" customHeight="1" x14ac:dyDescent="0.25">
      <c r="A1420" s="18" t="s">
        <v>1555</v>
      </c>
      <c r="B1420" s="17" t="s">
        <v>1557</v>
      </c>
      <c r="C1420" s="20">
        <v>0</v>
      </c>
      <c r="D1420" s="20">
        <v>0</v>
      </c>
      <c r="E1420" s="20">
        <v>0</v>
      </c>
      <c r="F1420" s="20">
        <v>0</v>
      </c>
      <c r="G1420" s="20" t="s">
        <v>15</v>
      </c>
      <c r="H1420" s="27">
        <v>1.0347</v>
      </c>
      <c r="I1420" s="20">
        <v>0</v>
      </c>
      <c r="J1420"/>
      <c r="K1420"/>
      <c r="L1420"/>
      <c r="M1420"/>
      <c r="N1420"/>
      <c r="O1420"/>
      <c r="P1420"/>
      <c r="Q1420"/>
      <c r="R1420"/>
      <c r="S1420"/>
      <c r="T1420"/>
      <c r="U1420"/>
      <c r="V1420"/>
      <c r="W1420"/>
      <c r="X1420"/>
      <c r="Y1420"/>
      <c r="Z1420"/>
      <c r="AA1420"/>
      <c r="AB1420"/>
      <c r="AC1420"/>
      <c r="AD1420"/>
      <c r="AE1420"/>
      <c r="AF1420"/>
      <c r="AG1420"/>
      <c r="AH1420"/>
      <c r="AI1420"/>
    </row>
    <row r="1421" spans="1:35" s="3" customFormat="1" ht="31.5" customHeight="1" x14ac:dyDescent="0.25">
      <c r="A1421" s="18" t="s">
        <v>1568</v>
      </c>
      <c r="B1421" s="17" t="s">
        <v>29</v>
      </c>
      <c r="C1421" s="20">
        <v>3.4710000000000001</v>
      </c>
      <c r="D1421" s="20">
        <v>5.0019999999999998</v>
      </c>
      <c r="E1421" s="20">
        <v>31.963000000000001</v>
      </c>
      <c r="F1421" s="20">
        <v>13.478666666666667</v>
      </c>
      <c r="G1421" s="20">
        <v>2826331.05</v>
      </c>
      <c r="H1421" s="27">
        <v>1.0347</v>
      </c>
      <c r="I1421" s="20">
        <f>IFERROR((F1421*G1421*H1421)/1000,0)</f>
        <v>39417.076654307217</v>
      </c>
      <c r="J1421"/>
      <c r="K1421"/>
      <c r="L1421"/>
      <c r="M1421"/>
      <c r="N1421"/>
      <c r="O1421"/>
      <c r="P1421"/>
      <c r="Q1421"/>
      <c r="R1421"/>
      <c r="S1421"/>
      <c r="T1421"/>
      <c r="U1421"/>
      <c r="V1421"/>
      <c r="W1421"/>
      <c r="X1421"/>
      <c r="Y1421"/>
      <c r="Z1421"/>
      <c r="AA1421"/>
      <c r="AB1421"/>
      <c r="AC1421"/>
      <c r="AD1421"/>
      <c r="AE1421"/>
      <c r="AF1421"/>
      <c r="AG1421"/>
      <c r="AH1421"/>
      <c r="AI1421"/>
    </row>
    <row r="1422" spans="1:35" s="3" customFormat="1" ht="15.75" customHeight="1" x14ac:dyDescent="0.25">
      <c r="A1422" s="18" t="s">
        <v>1569</v>
      </c>
      <c r="B1422" s="17" t="s">
        <v>31</v>
      </c>
      <c r="C1422" s="20">
        <v>0</v>
      </c>
      <c r="D1422" s="20">
        <v>0</v>
      </c>
      <c r="E1422" s="20">
        <v>0</v>
      </c>
      <c r="F1422" s="20">
        <v>0</v>
      </c>
      <c r="G1422" s="20" t="s">
        <v>15</v>
      </c>
      <c r="H1422" s="27">
        <v>1.0347</v>
      </c>
      <c r="I1422" s="20">
        <v>0</v>
      </c>
      <c r="J1422"/>
      <c r="K1422"/>
      <c r="L1422"/>
      <c r="M1422"/>
      <c r="N1422"/>
      <c r="O1422"/>
      <c r="P1422"/>
      <c r="Q1422"/>
      <c r="R1422"/>
      <c r="S1422"/>
      <c r="T1422"/>
      <c r="U1422"/>
      <c r="V1422"/>
      <c r="W1422"/>
      <c r="X1422"/>
      <c r="Y1422"/>
      <c r="Z1422"/>
      <c r="AA1422"/>
      <c r="AB1422"/>
      <c r="AC1422"/>
      <c r="AD1422"/>
      <c r="AE1422"/>
      <c r="AF1422"/>
      <c r="AG1422"/>
      <c r="AH1422"/>
      <c r="AI1422"/>
    </row>
    <row r="1423" spans="1:35" s="3" customFormat="1" ht="31.5" customHeight="1" x14ac:dyDescent="0.25">
      <c r="A1423" s="18" t="s">
        <v>1570</v>
      </c>
      <c r="B1423" s="17" t="s">
        <v>33</v>
      </c>
      <c r="C1423" s="20">
        <v>0</v>
      </c>
      <c r="D1423" s="20">
        <v>0</v>
      </c>
      <c r="E1423" s="20">
        <v>0</v>
      </c>
      <c r="F1423" s="20">
        <v>0</v>
      </c>
      <c r="G1423" s="20" t="s">
        <v>15</v>
      </c>
      <c r="H1423" s="27">
        <v>1.0347</v>
      </c>
      <c r="I1423" s="20">
        <v>0</v>
      </c>
      <c r="J1423"/>
      <c r="K1423"/>
      <c r="L1423"/>
      <c r="M1423"/>
      <c r="N1423"/>
      <c r="O1423"/>
      <c r="P1423"/>
      <c r="Q1423"/>
      <c r="R1423"/>
      <c r="S1423"/>
      <c r="T1423"/>
      <c r="U1423"/>
      <c r="V1423"/>
      <c r="W1423"/>
      <c r="X1423"/>
      <c r="Y1423"/>
      <c r="Z1423"/>
      <c r="AA1423"/>
      <c r="AB1423"/>
      <c r="AC1423"/>
      <c r="AD1423"/>
      <c r="AE1423"/>
      <c r="AF1423"/>
      <c r="AG1423"/>
      <c r="AH1423"/>
      <c r="AI1423"/>
    </row>
    <row r="1424" spans="1:35" s="3" customFormat="1" ht="31.5" customHeight="1" x14ac:dyDescent="0.25">
      <c r="A1424" s="18" t="s">
        <v>1555</v>
      </c>
      <c r="B1424" s="17" t="s">
        <v>1561</v>
      </c>
      <c r="C1424" s="20">
        <v>0</v>
      </c>
      <c r="D1424" s="20">
        <v>0</v>
      </c>
      <c r="E1424" s="20">
        <v>0</v>
      </c>
      <c r="F1424" s="20">
        <v>0</v>
      </c>
      <c r="G1424" s="20" t="s">
        <v>15</v>
      </c>
      <c r="H1424" s="27">
        <v>1.0347</v>
      </c>
      <c r="I1424" s="20">
        <v>0</v>
      </c>
      <c r="J1424"/>
      <c r="K1424"/>
      <c r="L1424"/>
      <c r="M1424"/>
      <c r="N1424"/>
      <c r="O1424"/>
      <c r="P1424"/>
      <c r="Q1424"/>
      <c r="R1424"/>
      <c r="S1424"/>
      <c r="T1424"/>
      <c r="U1424"/>
      <c r="V1424"/>
      <c r="W1424"/>
      <c r="X1424"/>
      <c r="Y1424"/>
      <c r="Z1424"/>
      <c r="AA1424"/>
      <c r="AB1424"/>
      <c r="AC1424"/>
      <c r="AD1424"/>
      <c r="AE1424"/>
      <c r="AF1424"/>
      <c r="AG1424"/>
      <c r="AH1424"/>
      <c r="AI1424"/>
    </row>
    <row r="1425" spans="1:35" s="3" customFormat="1" ht="31.5" customHeight="1" x14ac:dyDescent="0.25">
      <c r="A1425" s="18" t="s">
        <v>1571</v>
      </c>
      <c r="B1425" s="17" t="s">
        <v>29</v>
      </c>
      <c r="C1425" s="20">
        <v>0</v>
      </c>
      <c r="D1425" s="20">
        <v>0</v>
      </c>
      <c r="E1425" s="20">
        <v>0</v>
      </c>
      <c r="F1425" s="20">
        <v>0</v>
      </c>
      <c r="G1425" s="20" t="s">
        <v>15</v>
      </c>
      <c r="H1425" s="27">
        <v>1.0347</v>
      </c>
      <c r="I1425" s="20">
        <v>0</v>
      </c>
      <c r="J1425"/>
      <c r="K1425"/>
      <c r="L1425"/>
      <c r="M1425"/>
      <c r="N1425"/>
      <c r="O1425"/>
      <c r="P1425"/>
      <c r="Q1425"/>
      <c r="R1425"/>
      <c r="S1425"/>
      <c r="T1425"/>
      <c r="U1425"/>
      <c r="V1425"/>
      <c r="W1425"/>
      <c r="X1425"/>
      <c r="Y1425"/>
      <c r="Z1425"/>
      <c r="AA1425"/>
      <c r="AB1425"/>
      <c r="AC1425"/>
      <c r="AD1425"/>
      <c r="AE1425"/>
      <c r="AF1425"/>
      <c r="AG1425"/>
      <c r="AH1425"/>
      <c r="AI1425"/>
    </row>
    <row r="1426" spans="1:35" s="3" customFormat="1" ht="31.5" customHeight="1" x14ac:dyDescent="0.25">
      <c r="A1426" s="18" t="s">
        <v>1572</v>
      </c>
      <c r="B1426" s="17" t="s">
        <v>31</v>
      </c>
      <c r="C1426" s="20">
        <v>0</v>
      </c>
      <c r="D1426" s="20">
        <v>0</v>
      </c>
      <c r="E1426" s="20">
        <v>0</v>
      </c>
      <c r="F1426" s="20">
        <v>0</v>
      </c>
      <c r="G1426" s="20" t="s">
        <v>15</v>
      </c>
      <c r="H1426" s="27">
        <v>1.0347</v>
      </c>
      <c r="I1426" s="20">
        <v>0</v>
      </c>
      <c r="J1426"/>
      <c r="K1426"/>
      <c r="L1426"/>
      <c r="M1426"/>
      <c r="N1426"/>
      <c r="O1426"/>
      <c r="P1426"/>
      <c r="Q1426"/>
      <c r="R1426"/>
      <c r="S1426"/>
      <c r="T1426"/>
      <c r="U1426"/>
      <c r="V1426"/>
      <c r="W1426"/>
      <c r="X1426"/>
      <c r="Y1426"/>
      <c r="Z1426"/>
      <c r="AA1426"/>
      <c r="AB1426"/>
      <c r="AC1426"/>
      <c r="AD1426"/>
      <c r="AE1426"/>
      <c r="AF1426"/>
      <c r="AG1426"/>
      <c r="AH1426"/>
      <c r="AI1426"/>
    </row>
    <row r="1427" spans="1:35" s="3" customFormat="1" ht="47.25" customHeight="1" x14ac:dyDescent="0.25">
      <c r="A1427" s="18" t="s">
        <v>1555</v>
      </c>
      <c r="B1427" s="17" t="s">
        <v>1565</v>
      </c>
      <c r="C1427" s="20">
        <v>0</v>
      </c>
      <c r="D1427" s="20">
        <v>0</v>
      </c>
      <c r="E1427" s="20">
        <v>0</v>
      </c>
      <c r="F1427" s="20">
        <v>0</v>
      </c>
      <c r="G1427" s="20" t="s">
        <v>15</v>
      </c>
      <c r="H1427" s="27">
        <v>1.0347</v>
      </c>
      <c r="I1427" s="20">
        <v>0</v>
      </c>
      <c r="J1427"/>
      <c r="K1427"/>
      <c r="L1427"/>
      <c r="M1427"/>
      <c r="N1427"/>
      <c r="O1427"/>
      <c r="P1427"/>
      <c r="Q1427"/>
      <c r="R1427"/>
      <c r="S1427"/>
      <c r="T1427"/>
      <c r="U1427"/>
      <c r="V1427"/>
      <c r="W1427"/>
      <c r="X1427"/>
      <c r="Y1427"/>
      <c r="Z1427"/>
      <c r="AA1427"/>
      <c r="AB1427"/>
      <c r="AC1427"/>
      <c r="AD1427"/>
      <c r="AE1427"/>
      <c r="AF1427"/>
      <c r="AG1427"/>
      <c r="AH1427"/>
      <c r="AI1427"/>
    </row>
    <row r="1428" spans="1:35" s="3" customFormat="1" ht="94.5" customHeight="1" x14ac:dyDescent="0.25">
      <c r="A1428" s="18" t="s">
        <v>1573</v>
      </c>
      <c r="B1428" s="17" t="s">
        <v>31</v>
      </c>
      <c r="C1428" s="20">
        <v>0</v>
      </c>
      <c r="D1428" s="20">
        <v>0</v>
      </c>
      <c r="E1428" s="20">
        <v>0</v>
      </c>
      <c r="F1428" s="20">
        <v>0</v>
      </c>
      <c r="G1428" s="20" t="s">
        <v>15</v>
      </c>
      <c r="H1428" s="27">
        <v>1.0347</v>
      </c>
      <c r="I1428" s="20">
        <v>0</v>
      </c>
      <c r="J1428"/>
      <c r="K1428"/>
      <c r="L1428"/>
      <c r="M1428"/>
      <c r="N1428"/>
      <c r="O1428"/>
      <c r="P1428"/>
      <c r="Q1428"/>
      <c r="R1428"/>
      <c r="S1428"/>
      <c r="T1428"/>
      <c r="U1428"/>
      <c r="V1428"/>
      <c r="W1428"/>
      <c r="X1428"/>
      <c r="Y1428"/>
      <c r="Z1428"/>
      <c r="AA1428"/>
      <c r="AB1428"/>
      <c r="AC1428"/>
      <c r="AD1428"/>
      <c r="AE1428"/>
      <c r="AF1428"/>
      <c r="AG1428"/>
      <c r="AH1428"/>
      <c r="AI1428"/>
    </row>
    <row r="1429" spans="1:35" s="3" customFormat="1" ht="15.75" customHeight="1" x14ac:dyDescent="0.25">
      <c r="A1429" s="18" t="s">
        <v>1574</v>
      </c>
      <c r="B1429" s="17" t="s">
        <v>1575</v>
      </c>
      <c r="C1429" s="20">
        <v>0.72499999999999998</v>
      </c>
      <c r="D1429" s="20">
        <v>1.635</v>
      </c>
      <c r="E1429" s="20">
        <v>6.1420000000000003</v>
      </c>
      <c r="F1429" s="20">
        <v>2.8340000000000001</v>
      </c>
      <c r="G1429" s="20" t="s">
        <v>15</v>
      </c>
      <c r="H1429" s="27">
        <v>1.0347</v>
      </c>
      <c r="I1429" s="20">
        <v>8932.4887499892739</v>
      </c>
      <c r="J1429"/>
      <c r="K1429"/>
      <c r="L1429"/>
      <c r="M1429"/>
      <c r="N1429"/>
      <c r="O1429"/>
      <c r="P1429"/>
      <c r="Q1429"/>
      <c r="R1429"/>
      <c r="S1429"/>
      <c r="T1429"/>
      <c r="U1429"/>
      <c r="V1429"/>
      <c r="W1429"/>
      <c r="X1429"/>
      <c r="Y1429"/>
      <c r="Z1429"/>
      <c r="AA1429"/>
      <c r="AB1429"/>
      <c r="AC1429"/>
      <c r="AD1429"/>
      <c r="AE1429"/>
      <c r="AF1429"/>
      <c r="AG1429"/>
      <c r="AH1429"/>
      <c r="AI1429"/>
    </row>
    <row r="1430" spans="1:35" s="3" customFormat="1" ht="31.5" customHeight="1" x14ac:dyDescent="0.25">
      <c r="A1430" s="18" t="s">
        <v>1574</v>
      </c>
      <c r="B1430" s="17" t="s">
        <v>1417</v>
      </c>
      <c r="C1430" s="20">
        <v>0.72499999999999998</v>
      </c>
      <c r="D1430" s="20">
        <v>1.635</v>
      </c>
      <c r="E1430" s="20">
        <v>6.1420000000000003</v>
      </c>
      <c r="F1430" s="20">
        <v>2.8340000000000001</v>
      </c>
      <c r="G1430" s="20" t="s">
        <v>15</v>
      </c>
      <c r="H1430" s="27">
        <v>1.0347</v>
      </c>
      <c r="I1430" s="20">
        <v>8932.4887499892739</v>
      </c>
      <c r="J1430"/>
      <c r="K1430"/>
      <c r="L1430"/>
      <c r="M1430"/>
      <c r="N1430"/>
      <c r="O1430"/>
      <c r="P1430"/>
      <c r="Q1430"/>
      <c r="R1430"/>
      <c r="S1430"/>
      <c r="T1430"/>
      <c r="U1430"/>
      <c r="V1430"/>
      <c r="W1430"/>
      <c r="X1430"/>
      <c r="Y1430"/>
      <c r="Z1430"/>
      <c r="AA1430"/>
      <c r="AB1430"/>
      <c r="AC1430"/>
      <c r="AD1430"/>
      <c r="AE1430"/>
      <c r="AF1430"/>
      <c r="AG1430"/>
      <c r="AH1430"/>
      <c r="AI1430"/>
    </row>
    <row r="1431" spans="1:35" s="3" customFormat="1" ht="31.5" customHeight="1" x14ac:dyDescent="0.25">
      <c r="A1431" s="18" t="s">
        <v>1574</v>
      </c>
      <c r="B1431" s="17" t="s">
        <v>1401</v>
      </c>
      <c r="C1431" s="20">
        <v>0</v>
      </c>
      <c r="D1431" s="20">
        <v>0</v>
      </c>
      <c r="E1431" s="20">
        <v>0</v>
      </c>
      <c r="F1431" s="20">
        <v>0</v>
      </c>
      <c r="G1431" s="20" t="s">
        <v>15</v>
      </c>
      <c r="H1431" s="27">
        <v>1.0347</v>
      </c>
      <c r="I1431" s="20">
        <v>0</v>
      </c>
      <c r="J1431"/>
      <c r="K1431"/>
      <c r="L1431"/>
      <c r="M1431"/>
      <c r="N1431"/>
      <c r="O1431"/>
      <c r="P1431"/>
      <c r="Q1431"/>
      <c r="R1431"/>
      <c r="S1431"/>
      <c r="T1431"/>
      <c r="U1431"/>
      <c r="V1431"/>
      <c r="W1431"/>
      <c r="X1431"/>
      <c r="Y1431"/>
      <c r="Z1431"/>
      <c r="AA1431"/>
      <c r="AB1431"/>
      <c r="AC1431"/>
      <c r="AD1431"/>
      <c r="AE1431"/>
      <c r="AF1431"/>
      <c r="AG1431"/>
      <c r="AH1431"/>
      <c r="AI1431"/>
    </row>
    <row r="1432" spans="1:35" s="3" customFormat="1" ht="31.5" customHeight="1" x14ac:dyDescent="0.25">
      <c r="A1432" s="18" t="s">
        <v>1574</v>
      </c>
      <c r="B1432" s="17" t="s">
        <v>21</v>
      </c>
      <c r="C1432" s="20">
        <v>0</v>
      </c>
      <c r="D1432" s="20">
        <v>0</v>
      </c>
      <c r="E1432" s="20">
        <v>0</v>
      </c>
      <c r="F1432" s="20">
        <v>0</v>
      </c>
      <c r="G1432" s="20" t="s">
        <v>15</v>
      </c>
      <c r="H1432" s="27">
        <v>1.0347</v>
      </c>
      <c r="I1432" s="20">
        <v>0</v>
      </c>
      <c r="J1432"/>
      <c r="K1432"/>
      <c r="L1432"/>
      <c r="M1432"/>
      <c r="N1432"/>
      <c r="O1432"/>
      <c r="P1432"/>
      <c r="Q1432"/>
      <c r="R1432"/>
      <c r="S1432"/>
      <c r="T1432"/>
      <c r="U1432"/>
      <c r="V1432"/>
      <c r="W1432"/>
      <c r="X1432"/>
      <c r="Y1432"/>
      <c r="Z1432"/>
      <c r="AA1432"/>
      <c r="AB1432"/>
      <c r="AC1432"/>
      <c r="AD1432"/>
      <c r="AE1432"/>
      <c r="AF1432"/>
      <c r="AG1432"/>
      <c r="AH1432"/>
      <c r="AI1432"/>
    </row>
    <row r="1433" spans="1:35" s="3" customFormat="1" ht="31.5" customHeight="1" x14ac:dyDescent="0.25">
      <c r="A1433" s="18" t="s">
        <v>1574</v>
      </c>
      <c r="B1433" s="17" t="s">
        <v>1557</v>
      </c>
      <c r="C1433" s="20">
        <v>0</v>
      </c>
      <c r="D1433" s="20">
        <v>0</v>
      </c>
      <c r="E1433" s="20">
        <v>0</v>
      </c>
      <c r="F1433" s="20">
        <v>0</v>
      </c>
      <c r="G1433" s="20" t="s">
        <v>15</v>
      </c>
      <c r="H1433" s="27">
        <v>1.0347</v>
      </c>
      <c r="I1433" s="20">
        <v>0</v>
      </c>
      <c r="J1433"/>
      <c r="K1433"/>
      <c r="L1433"/>
      <c r="M1433"/>
      <c r="N1433"/>
      <c r="O1433"/>
      <c r="P1433"/>
      <c r="Q1433"/>
      <c r="R1433"/>
      <c r="S1433"/>
      <c r="T1433"/>
      <c r="U1433"/>
      <c r="V1433"/>
      <c r="W1433"/>
      <c r="X1433"/>
      <c r="Y1433"/>
      <c r="Z1433"/>
      <c r="AA1433"/>
      <c r="AB1433"/>
      <c r="AC1433"/>
      <c r="AD1433"/>
      <c r="AE1433"/>
      <c r="AF1433"/>
      <c r="AG1433"/>
      <c r="AH1433"/>
      <c r="AI1433"/>
    </row>
    <row r="1434" spans="1:35" s="3" customFormat="1" ht="15.75" customHeight="1" x14ac:dyDescent="0.25">
      <c r="A1434" s="18" t="s">
        <v>1576</v>
      </c>
      <c r="B1434" s="17" t="s">
        <v>29</v>
      </c>
      <c r="C1434" s="20">
        <v>0</v>
      </c>
      <c r="D1434" s="20">
        <v>0</v>
      </c>
      <c r="E1434" s="20">
        <v>0</v>
      </c>
      <c r="F1434" s="20">
        <v>0</v>
      </c>
      <c r="G1434" s="20" t="s">
        <v>15</v>
      </c>
      <c r="H1434" s="27">
        <v>1.0347</v>
      </c>
      <c r="I1434" s="20">
        <v>0</v>
      </c>
      <c r="J1434"/>
      <c r="K1434"/>
      <c r="L1434"/>
      <c r="M1434"/>
      <c r="N1434"/>
      <c r="O1434"/>
      <c r="P1434"/>
      <c r="Q1434"/>
      <c r="R1434"/>
      <c r="S1434"/>
      <c r="T1434"/>
      <c r="U1434"/>
      <c r="V1434"/>
      <c r="W1434"/>
      <c r="X1434"/>
      <c r="Y1434"/>
      <c r="Z1434"/>
      <c r="AA1434"/>
      <c r="AB1434"/>
      <c r="AC1434"/>
      <c r="AD1434"/>
      <c r="AE1434"/>
      <c r="AF1434"/>
      <c r="AG1434"/>
      <c r="AH1434"/>
      <c r="AI1434"/>
    </row>
    <row r="1435" spans="1:35" s="3" customFormat="1" ht="15.75" customHeight="1" x14ac:dyDescent="0.25">
      <c r="A1435" s="18" t="s">
        <v>1577</v>
      </c>
      <c r="B1435" s="17" t="s">
        <v>31</v>
      </c>
      <c r="C1435" s="20">
        <v>0</v>
      </c>
      <c r="D1435" s="20">
        <v>0</v>
      </c>
      <c r="E1435" s="20">
        <v>0</v>
      </c>
      <c r="F1435" s="20">
        <v>0</v>
      </c>
      <c r="G1435" s="20" t="s">
        <v>15</v>
      </c>
      <c r="H1435" s="27">
        <v>1.0347</v>
      </c>
      <c r="I1435" s="20">
        <v>0</v>
      </c>
      <c r="J1435"/>
      <c r="K1435"/>
      <c r="L1435"/>
      <c r="M1435"/>
      <c r="N1435"/>
      <c r="O1435"/>
      <c r="P1435"/>
      <c r="Q1435"/>
      <c r="R1435"/>
      <c r="S1435"/>
      <c r="T1435"/>
      <c r="U1435"/>
      <c r="V1435"/>
      <c r="W1435"/>
      <c r="X1435"/>
      <c r="Y1435"/>
      <c r="Z1435"/>
      <c r="AA1435"/>
      <c r="AB1435"/>
      <c r="AC1435"/>
      <c r="AD1435"/>
      <c r="AE1435"/>
      <c r="AF1435"/>
      <c r="AG1435"/>
      <c r="AH1435"/>
      <c r="AI1435"/>
    </row>
    <row r="1436" spans="1:35" s="3" customFormat="1" ht="15.75" customHeight="1" x14ac:dyDescent="0.25">
      <c r="A1436" s="18" t="s">
        <v>1574</v>
      </c>
      <c r="B1436" s="17" t="s">
        <v>1561</v>
      </c>
      <c r="C1436" s="20">
        <v>0</v>
      </c>
      <c r="D1436" s="20">
        <v>0</v>
      </c>
      <c r="E1436" s="20">
        <v>0</v>
      </c>
      <c r="F1436" s="20">
        <v>0</v>
      </c>
      <c r="G1436" s="20" t="s">
        <v>15</v>
      </c>
      <c r="H1436" s="27">
        <v>1.0347</v>
      </c>
      <c r="I1436" s="20">
        <v>0</v>
      </c>
      <c r="J1436"/>
      <c r="K1436"/>
      <c r="L1436"/>
      <c r="M1436"/>
      <c r="N1436"/>
      <c r="O1436"/>
      <c r="P1436"/>
      <c r="Q1436"/>
      <c r="R1436"/>
      <c r="S1436"/>
      <c r="T1436"/>
      <c r="U1436"/>
      <c r="V1436"/>
      <c r="W1436"/>
      <c r="X1436"/>
      <c r="Y1436"/>
      <c r="Z1436"/>
      <c r="AA1436"/>
      <c r="AB1436"/>
      <c r="AC1436"/>
      <c r="AD1436"/>
      <c r="AE1436"/>
      <c r="AF1436"/>
      <c r="AG1436"/>
      <c r="AH1436"/>
      <c r="AI1436"/>
    </row>
    <row r="1437" spans="1:35" s="3" customFormat="1" ht="15.75" customHeight="1" x14ac:dyDescent="0.25">
      <c r="A1437" s="18" t="s">
        <v>1578</v>
      </c>
      <c r="B1437" s="17" t="s">
        <v>29</v>
      </c>
      <c r="C1437" s="20">
        <v>0</v>
      </c>
      <c r="D1437" s="20">
        <v>0</v>
      </c>
      <c r="E1437" s="20">
        <v>0</v>
      </c>
      <c r="F1437" s="20">
        <v>0</v>
      </c>
      <c r="G1437" s="20" t="s">
        <v>15</v>
      </c>
      <c r="H1437" s="27">
        <v>1.0347</v>
      </c>
      <c r="I1437" s="20">
        <v>0</v>
      </c>
      <c r="J1437"/>
      <c r="K1437"/>
      <c r="L1437"/>
      <c r="M1437"/>
      <c r="N1437"/>
      <c r="O1437"/>
      <c r="P1437"/>
      <c r="Q1437"/>
      <c r="R1437"/>
      <c r="S1437"/>
      <c r="T1437"/>
      <c r="U1437"/>
      <c r="V1437"/>
      <c r="W1437"/>
      <c r="X1437"/>
      <c r="Y1437"/>
      <c r="Z1437"/>
      <c r="AA1437"/>
      <c r="AB1437"/>
      <c r="AC1437"/>
      <c r="AD1437"/>
      <c r="AE1437"/>
      <c r="AF1437"/>
      <c r="AG1437"/>
      <c r="AH1437"/>
      <c r="AI1437"/>
    </row>
    <row r="1438" spans="1:35" s="3" customFormat="1" ht="15.75" customHeight="1" x14ac:dyDescent="0.25">
      <c r="A1438" s="18" t="s">
        <v>1579</v>
      </c>
      <c r="B1438" s="17" t="s">
        <v>31</v>
      </c>
      <c r="C1438" s="20">
        <v>0</v>
      </c>
      <c r="D1438" s="20">
        <v>0</v>
      </c>
      <c r="E1438" s="20">
        <v>0</v>
      </c>
      <c r="F1438" s="20">
        <v>0</v>
      </c>
      <c r="G1438" s="20" t="s">
        <v>15</v>
      </c>
      <c r="H1438" s="27">
        <v>1.0347</v>
      </c>
      <c r="I1438" s="20">
        <v>0</v>
      </c>
      <c r="J1438"/>
      <c r="K1438"/>
      <c r="L1438"/>
      <c r="M1438"/>
      <c r="N1438"/>
      <c r="O1438"/>
      <c r="P1438"/>
      <c r="Q1438"/>
      <c r="R1438"/>
      <c r="S1438"/>
      <c r="T1438"/>
      <c r="U1438"/>
      <c r="V1438"/>
      <c r="W1438"/>
      <c r="X1438"/>
      <c r="Y1438"/>
      <c r="Z1438"/>
      <c r="AA1438"/>
      <c r="AB1438"/>
      <c r="AC1438"/>
      <c r="AD1438"/>
      <c r="AE1438"/>
      <c r="AF1438"/>
      <c r="AG1438"/>
      <c r="AH1438"/>
      <c r="AI1438"/>
    </row>
    <row r="1439" spans="1:35" s="3" customFormat="1" ht="15.75" customHeight="1" x14ac:dyDescent="0.25">
      <c r="A1439" s="18" t="s">
        <v>1580</v>
      </c>
      <c r="B1439" s="17" t="s">
        <v>33</v>
      </c>
      <c r="C1439" s="20">
        <v>0</v>
      </c>
      <c r="D1439" s="20">
        <v>0</v>
      </c>
      <c r="E1439" s="20">
        <v>0</v>
      </c>
      <c r="F1439" s="20">
        <v>0</v>
      </c>
      <c r="G1439" s="20" t="s">
        <v>15</v>
      </c>
      <c r="H1439" s="27">
        <v>1.0347</v>
      </c>
      <c r="I1439" s="20">
        <v>0</v>
      </c>
      <c r="J1439"/>
      <c r="K1439"/>
      <c r="L1439"/>
      <c r="M1439"/>
      <c r="N1439"/>
      <c r="O1439"/>
      <c r="P1439"/>
      <c r="Q1439"/>
      <c r="R1439"/>
      <c r="S1439"/>
      <c r="T1439"/>
      <c r="U1439"/>
      <c r="V1439"/>
      <c r="W1439"/>
      <c r="X1439"/>
      <c r="Y1439"/>
      <c r="Z1439"/>
      <c r="AA1439"/>
      <c r="AB1439"/>
      <c r="AC1439"/>
      <c r="AD1439"/>
      <c r="AE1439"/>
      <c r="AF1439"/>
      <c r="AG1439"/>
      <c r="AH1439"/>
      <c r="AI1439"/>
    </row>
    <row r="1440" spans="1:35" s="3" customFormat="1" ht="15.75" customHeight="1" x14ac:dyDescent="0.25">
      <c r="A1440" s="18" t="s">
        <v>1574</v>
      </c>
      <c r="B1440" s="17" t="s">
        <v>47</v>
      </c>
      <c r="C1440" s="20">
        <v>0</v>
      </c>
      <c r="D1440" s="20">
        <v>0</v>
      </c>
      <c r="E1440" s="20">
        <v>0</v>
      </c>
      <c r="F1440" s="20">
        <v>0</v>
      </c>
      <c r="G1440" s="20" t="s">
        <v>15</v>
      </c>
      <c r="H1440" s="27">
        <v>1.0347</v>
      </c>
      <c r="I1440" s="20">
        <v>0</v>
      </c>
      <c r="J1440"/>
      <c r="K1440"/>
      <c r="L1440"/>
      <c r="M1440"/>
      <c r="N1440"/>
      <c r="O1440"/>
      <c r="P1440"/>
      <c r="Q1440"/>
      <c r="R1440"/>
      <c r="S1440"/>
      <c r="T1440"/>
      <c r="U1440"/>
      <c r="V1440"/>
      <c r="W1440"/>
      <c r="X1440"/>
      <c r="Y1440"/>
      <c r="Z1440"/>
      <c r="AA1440"/>
      <c r="AB1440"/>
      <c r="AC1440"/>
      <c r="AD1440"/>
      <c r="AE1440"/>
      <c r="AF1440"/>
      <c r="AG1440"/>
      <c r="AH1440"/>
      <c r="AI1440"/>
    </row>
    <row r="1441" spans="1:35" s="3" customFormat="1" ht="15.75" customHeight="1" x14ac:dyDescent="0.25">
      <c r="A1441" s="18" t="s">
        <v>1581</v>
      </c>
      <c r="B1441" s="17" t="s">
        <v>1557</v>
      </c>
      <c r="C1441" s="20">
        <v>0</v>
      </c>
      <c r="D1441" s="20">
        <v>0</v>
      </c>
      <c r="E1441" s="20">
        <v>0</v>
      </c>
      <c r="F1441" s="20">
        <v>0</v>
      </c>
      <c r="G1441" s="20" t="s">
        <v>15</v>
      </c>
      <c r="H1441" s="27">
        <v>1.0347</v>
      </c>
      <c r="I1441" s="20">
        <v>0</v>
      </c>
      <c r="J1441"/>
      <c r="K1441"/>
      <c r="L1441"/>
      <c r="M1441"/>
      <c r="N1441"/>
      <c r="O1441"/>
      <c r="P1441"/>
      <c r="Q1441"/>
      <c r="R1441"/>
      <c r="S1441"/>
      <c r="T1441"/>
      <c r="U1441"/>
      <c r="V1441"/>
      <c r="W1441"/>
      <c r="X1441"/>
      <c r="Y1441"/>
      <c r="Z1441"/>
      <c r="AA1441"/>
      <c r="AB1441"/>
      <c r="AC1441"/>
      <c r="AD1441"/>
      <c r="AE1441"/>
      <c r="AF1441"/>
      <c r="AG1441"/>
      <c r="AH1441"/>
      <c r="AI1441"/>
    </row>
    <row r="1442" spans="1:35" s="3" customFormat="1" ht="15.75" customHeight="1" x14ac:dyDescent="0.25">
      <c r="A1442" s="18" t="s">
        <v>1582</v>
      </c>
      <c r="B1442" s="17" t="s">
        <v>29</v>
      </c>
      <c r="C1442" s="20">
        <v>0.72499999999999998</v>
      </c>
      <c r="D1442" s="20">
        <v>1.635</v>
      </c>
      <c r="E1442" s="20">
        <v>6.1420000000000003</v>
      </c>
      <c r="F1442" s="20">
        <v>2.8340000000000001</v>
      </c>
      <c r="G1442" s="20">
        <v>3017060.76</v>
      </c>
      <c r="H1442" s="27">
        <v>1.0347</v>
      </c>
      <c r="I1442" s="20">
        <f>IFERROR((F1442*G1442*H1442)/1000,0)</f>
        <v>8847.0473455662468</v>
      </c>
      <c r="J1442"/>
      <c r="K1442"/>
      <c r="L1442"/>
      <c r="M1442"/>
      <c r="N1442"/>
      <c r="O1442"/>
      <c r="P1442"/>
      <c r="Q1442"/>
      <c r="R1442"/>
      <c r="S1442"/>
      <c r="T1442"/>
      <c r="U1442"/>
      <c r="V1442"/>
      <c r="W1442"/>
      <c r="X1442"/>
      <c r="Y1442"/>
      <c r="Z1442"/>
      <c r="AA1442"/>
      <c r="AB1442"/>
      <c r="AC1442"/>
      <c r="AD1442"/>
      <c r="AE1442"/>
      <c r="AF1442"/>
      <c r="AG1442"/>
      <c r="AH1442"/>
      <c r="AI1442"/>
    </row>
    <row r="1443" spans="1:35" s="3" customFormat="1" ht="15.75" customHeight="1" x14ac:dyDescent="0.25">
      <c r="A1443" s="18" t="s">
        <v>1583</v>
      </c>
      <c r="B1443" s="17" t="s">
        <v>31</v>
      </c>
      <c r="C1443" s="20">
        <v>0</v>
      </c>
      <c r="D1443" s="20">
        <v>0</v>
      </c>
      <c r="E1443" s="20">
        <v>0</v>
      </c>
      <c r="F1443" s="20">
        <v>0</v>
      </c>
      <c r="G1443" s="20" t="s">
        <v>15</v>
      </c>
      <c r="H1443" s="27">
        <v>1.0347</v>
      </c>
      <c r="I1443" s="20">
        <v>0</v>
      </c>
      <c r="J1443"/>
      <c r="K1443"/>
      <c r="L1443"/>
      <c r="M1443"/>
      <c r="N1443"/>
      <c r="O1443"/>
      <c r="P1443"/>
      <c r="Q1443"/>
      <c r="R1443"/>
      <c r="S1443"/>
      <c r="T1443"/>
      <c r="U1443"/>
      <c r="V1443"/>
      <c r="W1443"/>
      <c r="X1443"/>
      <c r="Y1443"/>
      <c r="Z1443"/>
      <c r="AA1443"/>
      <c r="AB1443"/>
      <c r="AC1443"/>
      <c r="AD1443"/>
      <c r="AE1443"/>
      <c r="AF1443"/>
      <c r="AG1443"/>
      <c r="AH1443"/>
      <c r="AI1443"/>
    </row>
    <row r="1444" spans="1:35" s="3" customFormat="1" ht="15.75" customHeight="1" x14ac:dyDescent="0.25">
      <c r="A1444" s="18" t="s">
        <v>1574</v>
      </c>
      <c r="B1444" s="17" t="s">
        <v>1561</v>
      </c>
      <c r="C1444" s="20">
        <v>0</v>
      </c>
      <c r="D1444" s="20">
        <v>0</v>
      </c>
      <c r="E1444" s="20">
        <v>0</v>
      </c>
      <c r="F1444" s="20">
        <v>0</v>
      </c>
      <c r="G1444" s="20" t="s">
        <v>15</v>
      </c>
      <c r="H1444" s="27">
        <v>1.0347</v>
      </c>
      <c r="I1444" s="20">
        <v>0</v>
      </c>
      <c r="J1444"/>
      <c r="K1444"/>
      <c r="L1444"/>
      <c r="M1444"/>
      <c r="N1444"/>
      <c r="O1444"/>
      <c r="P1444"/>
      <c r="Q1444"/>
      <c r="R1444"/>
      <c r="S1444"/>
      <c r="T1444"/>
      <c r="U1444"/>
      <c r="V1444"/>
      <c r="W1444"/>
      <c r="X1444"/>
      <c r="Y1444"/>
      <c r="Z1444"/>
      <c r="AA1444"/>
      <c r="AB1444"/>
      <c r="AC1444"/>
      <c r="AD1444"/>
      <c r="AE1444"/>
      <c r="AF1444"/>
      <c r="AG1444"/>
      <c r="AH1444"/>
      <c r="AI1444"/>
    </row>
    <row r="1445" spans="1:35" s="3" customFormat="1" ht="15.75" customHeight="1" x14ac:dyDescent="0.25">
      <c r="A1445" s="18" t="s">
        <v>1584</v>
      </c>
      <c r="B1445" s="17" t="s">
        <v>29</v>
      </c>
      <c r="C1445" s="20">
        <v>0</v>
      </c>
      <c r="D1445" s="20">
        <v>0</v>
      </c>
      <c r="E1445" s="20">
        <v>0</v>
      </c>
      <c r="F1445" s="20">
        <v>0</v>
      </c>
      <c r="G1445" s="20" t="s">
        <v>15</v>
      </c>
      <c r="H1445" s="27">
        <v>1.0347</v>
      </c>
      <c r="I1445" s="20">
        <v>0</v>
      </c>
      <c r="J1445"/>
      <c r="K1445"/>
      <c r="L1445"/>
      <c r="M1445"/>
      <c r="N1445"/>
      <c r="O1445"/>
      <c r="P1445"/>
      <c r="Q1445"/>
      <c r="R1445"/>
      <c r="S1445"/>
      <c r="T1445"/>
      <c r="U1445"/>
      <c r="V1445"/>
      <c r="W1445"/>
      <c r="X1445"/>
      <c r="Y1445"/>
      <c r="Z1445"/>
      <c r="AA1445"/>
      <c r="AB1445"/>
      <c r="AC1445"/>
      <c r="AD1445"/>
      <c r="AE1445"/>
      <c r="AF1445"/>
      <c r="AG1445"/>
      <c r="AH1445"/>
      <c r="AI1445"/>
    </row>
    <row r="1446" spans="1:35" s="3" customFormat="1" ht="15.75" customHeight="1" x14ac:dyDescent="0.25">
      <c r="A1446" s="18" t="s">
        <v>1585</v>
      </c>
      <c r="B1446" s="17" t="s">
        <v>31</v>
      </c>
      <c r="C1446" s="20">
        <v>0</v>
      </c>
      <c r="D1446" s="20">
        <v>0</v>
      </c>
      <c r="E1446" s="20">
        <v>0</v>
      </c>
      <c r="F1446" s="20">
        <v>0</v>
      </c>
      <c r="G1446" s="20" t="s">
        <v>15</v>
      </c>
      <c r="H1446" s="27">
        <v>1.0347</v>
      </c>
      <c r="I1446" s="20">
        <v>0</v>
      </c>
      <c r="J1446"/>
      <c r="K1446"/>
      <c r="L1446"/>
      <c r="M1446"/>
      <c r="N1446"/>
      <c r="O1446"/>
      <c r="P1446"/>
      <c r="Q1446"/>
      <c r="R1446"/>
      <c r="S1446"/>
      <c r="T1446"/>
      <c r="U1446"/>
      <c r="V1446"/>
      <c r="W1446"/>
      <c r="X1446"/>
      <c r="Y1446"/>
      <c r="Z1446"/>
      <c r="AA1446"/>
      <c r="AB1446"/>
      <c r="AC1446"/>
      <c r="AD1446"/>
      <c r="AE1446"/>
      <c r="AF1446"/>
      <c r="AG1446"/>
      <c r="AH1446"/>
      <c r="AI1446"/>
    </row>
    <row r="1447" spans="1:35" s="3" customFormat="1" ht="15.75" customHeight="1" x14ac:dyDescent="0.25">
      <c r="A1447" s="18" t="s">
        <v>1586</v>
      </c>
      <c r="B1447" s="17" t="s">
        <v>1587</v>
      </c>
      <c r="C1447" s="20">
        <v>0</v>
      </c>
      <c r="D1447" s="20">
        <v>0</v>
      </c>
      <c r="E1447" s="20">
        <v>0</v>
      </c>
      <c r="F1447" s="20">
        <v>0</v>
      </c>
      <c r="G1447" s="20" t="s">
        <v>15</v>
      </c>
      <c r="H1447" s="27">
        <v>1.0347</v>
      </c>
      <c r="I1447" s="20">
        <v>0</v>
      </c>
      <c r="J1447"/>
      <c r="K1447"/>
      <c r="L1447"/>
      <c r="M1447"/>
      <c r="N1447"/>
      <c r="O1447"/>
      <c r="P1447"/>
      <c r="Q1447"/>
      <c r="R1447"/>
      <c r="S1447"/>
      <c r="T1447"/>
      <c r="U1447"/>
      <c r="V1447"/>
      <c r="W1447"/>
      <c r="X1447"/>
      <c r="Y1447"/>
      <c r="Z1447"/>
      <c r="AA1447"/>
      <c r="AB1447"/>
      <c r="AC1447"/>
      <c r="AD1447"/>
      <c r="AE1447"/>
      <c r="AF1447"/>
      <c r="AG1447"/>
      <c r="AH1447"/>
      <c r="AI1447"/>
    </row>
    <row r="1448" spans="1:35" s="3" customFormat="1" ht="15.75" customHeight="1" x14ac:dyDescent="0.25">
      <c r="A1448" s="18" t="s">
        <v>1574</v>
      </c>
      <c r="B1448" s="17" t="s">
        <v>21</v>
      </c>
      <c r="C1448" s="20">
        <v>0</v>
      </c>
      <c r="D1448" s="20">
        <v>0</v>
      </c>
      <c r="E1448" s="20">
        <v>0</v>
      </c>
      <c r="F1448" s="20">
        <v>0</v>
      </c>
      <c r="G1448" s="20" t="s">
        <v>15</v>
      </c>
      <c r="H1448" s="27">
        <v>1.0347</v>
      </c>
      <c r="I1448" s="20">
        <v>0</v>
      </c>
      <c r="J1448"/>
      <c r="K1448"/>
      <c r="L1448"/>
      <c r="M1448"/>
      <c r="N1448"/>
      <c r="O1448"/>
      <c r="P1448"/>
      <c r="Q1448"/>
      <c r="R1448"/>
      <c r="S1448"/>
      <c r="T1448"/>
      <c r="U1448"/>
      <c r="V1448"/>
      <c r="W1448"/>
      <c r="X1448"/>
      <c r="Y1448"/>
      <c r="Z1448"/>
      <c r="AA1448"/>
      <c r="AB1448"/>
      <c r="AC1448"/>
      <c r="AD1448"/>
      <c r="AE1448"/>
      <c r="AF1448"/>
      <c r="AG1448"/>
      <c r="AH1448"/>
      <c r="AI1448"/>
    </row>
    <row r="1449" spans="1:35" s="3" customFormat="1" ht="15.75" customHeight="1" x14ac:dyDescent="0.25">
      <c r="A1449" s="18" t="s">
        <v>1588</v>
      </c>
      <c r="B1449" s="17" t="s">
        <v>1589</v>
      </c>
      <c r="C1449" s="20">
        <v>0</v>
      </c>
      <c r="D1449" s="20">
        <v>0</v>
      </c>
      <c r="E1449" s="20">
        <v>0</v>
      </c>
      <c r="F1449" s="20">
        <v>0</v>
      </c>
      <c r="G1449" s="20" t="s">
        <v>15</v>
      </c>
      <c r="H1449" s="27">
        <v>1.0347</v>
      </c>
      <c r="I1449" s="20">
        <v>0</v>
      </c>
      <c r="J1449"/>
      <c r="K1449"/>
      <c r="L1449"/>
      <c r="M1449"/>
      <c r="N1449"/>
      <c r="O1449"/>
      <c r="P1449"/>
      <c r="Q1449"/>
      <c r="R1449"/>
      <c r="S1449"/>
      <c r="T1449"/>
      <c r="U1449"/>
      <c r="V1449"/>
      <c r="W1449"/>
      <c r="X1449"/>
      <c r="Y1449"/>
      <c r="Z1449"/>
      <c r="AA1449"/>
      <c r="AB1449"/>
      <c r="AC1449"/>
      <c r="AD1449"/>
      <c r="AE1449"/>
      <c r="AF1449"/>
      <c r="AG1449"/>
      <c r="AH1449"/>
      <c r="AI1449"/>
    </row>
    <row r="1450" spans="1:35" s="3" customFormat="1" ht="15.75" customHeight="1" x14ac:dyDescent="0.25">
      <c r="A1450" s="18" t="s">
        <v>1574</v>
      </c>
      <c r="B1450" s="17" t="s">
        <v>47</v>
      </c>
      <c r="C1450" s="20">
        <v>0</v>
      </c>
      <c r="D1450" s="20">
        <v>0</v>
      </c>
      <c r="E1450" s="20">
        <v>0</v>
      </c>
      <c r="F1450" s="20">
        <v>0</v>
      </c>
      <c r="G1450" s="20" t="s">
        <v>15</v>
      </c>
      <c r="H1450" s="27">
        <v>1.0347</v>
      </c>
      <c r="I1450" s="20">
        <v>0</v>
      </c>
      <c r="J1450"/>
      <c r="K1450"/>
      <c r="L1450"/>
      <c r="M1450"/>
      <c r="N1450"/>
      <c r="O1450"/>
      <c r="P1450"/>
      <c r="Q1450"/>
      <c r="R1450"/>
      <c r="S1450"/>
      <c r="T1450"/>
      <c r="U1450"/>
      <c r="V1450"/>
      <c r="W1450"/>
      <c r="X1450"/>
      <c r="Y1450"/>
      <c r="Z1450"/>
      <c r="AA1450"/>
      <c r="AB1450"/>
      <c r="AC1450"/>
      <c r="AD1450"/>
      <c r="AE1450"/>
      <c r="AF1450"/>
      <c r="AG1450"/>
      <c r="AH1450"/>
      <c r="AI1450"/>
    </row>
    <row r="1451" spans="1:35" s="3" customFormat="1" ht="15.75" customHeight="1" x14ac:dyDescent="0.25">
      <c r="A1451" s="18" t="s">
        <v>1590</v>
      </c>
      <c r="B1451" s="17" t="s">
        <v>31</v>
      </c>
      <c r="C1451" s="20">
        <v>0</v>
      </c>
      <c r="D1451" s="20">
        <v>0</v>
      </c>
      <c r="E1451" s="20">
        <v>0</v>
      </c>
      <c r="F1451" s="20">
        <v>0</v>
      </c>
      <c r="G1451" s="20" t="s">
        <v>15</v>
      </c>
      <c r="H1451" s="27">
        <v>1.0347</v>
      </c>
      <c r="I1451" s="20">
        <v>0</v>
      </c>
      <c r="J1451"/>
      <c r="K1451"/>
      <c r="L1451"/>
      <c r="M1451"/>
      <c r="N1451"/>
      <c r="O1451"/>
      <c r="P1451"/>
      <c r="Q1451"/>
      <c r="R1451"/>
      <c r="S1451"/>
      <c r="T1451"/>
      <c r="U1451"/>
      <c r="V1451"/>
      <c r="W1451"/>
      <c r="X1451"/>
      <c r="Y1451"/>
      <c r="Z1451"/>
      <c r="AA1451"/>
      <c r="AB1451"/>
      <c r="AC1451"/>
      <c r="AD1451"/>
      <c r="AE1451"/>
      <c r="AF1451"/>
      <c r="AG1451"/>
      <c r="AH1451"/>
      <c r="AI1451"/>
    </row>
    <row r="1452" spans="1:35" s="3" customFormat="1" ht="15.75" customHeight="1" x14ac:dyDescent="0.25">
      <c r="A1452" s="18" t="s">
        <v>1591</v>
      </c>
      <c r="B1452" s="17" t="s">
        <v>60</v>
      </c>
      <c r="C1452" s="20">
        <v>1.056</v>
      </c>
      <c r="D1452" s="20">
        <v>2.585</v>
      </c>
      <c r="E1452" s="20">
        <v>3.3260000000000001</v>
      </c>
      <c r="F1452" s="20">
        <v>2.3223333333333334</v>
      </c>
      <c r="G1452" s="20" t="s">
        <v>15</v>
      </c>
      <c r="H1452" s="27">
        <v>1.0358000000000001</v>
      </c>
      <c r="I1452" s="20">
        <v>9291.7018594133697</v>
      </c>
      <c r="J1452"/>
      <c r="K1452"/>
      <c r="L1452"/>
      <c r="M1452"/>
      <c r="N1452"/>
      <c r="O1452"/>
      <c r="P1452"/>
      <c r="Q1452"/>
      <c r="R1452"/>
      <c r="S1452"/>
      <c r="T1452"/>
      <c r="U1452"/>
      <c r="V1452"/>
      <c r="W1452"/>
      <c r="X1452"/>
      <c r="Y1452"/>
      <c r="Z1452"/>
      <c r="AA1452"/>
      <c r="AB1452"/>
      <c r="AC1452"/>
      <c r="AD1452"/>
      <c r="AE1452"/>
      <c r="AF1452"/>
      <c r="AG1452"/>
      <c r="AH1452"/>
      <c r="AI1452"/>
    </row>
    <row r="1453" spans="1:35" s="3" customFormat="1" ht="15.75" customHeight="1" x14ac:dyDescent="0.25">
      <c r="A1453" s="18" t="s">
        <v>1592</v>
      </c>
      <c r="B1453" s="17" t="s">
        <v>1437</v>
      </c>
      <c r="C1453" s="20">
        <v>1.056</v>
      </c>
      <c r="D1453" s="20">
        <v>2.27</v>
      </c>
      <c r="E1453" s="20">
        <v>2.8959999999999999</v>
      </c>
      <c r="F1453" s="20">
        <v>2.0739999999999998</v>
      </c>
      <c r="G1453" s="20" t="s">
        <v>15</v>
      </c>
      <c r="H1453" s="27">
        <v>1.0358000000000001</v>
      </c>
      <c r="I1453" s="20">
        <v>8592.1994572923268</v>
      </c>
      <c r="J1453"/>
      <c r="K1453"/>
      <c r="L1453"/>
      <c r="M1453"/>
      <c r="N1453"/>
      <c r="O1453"/>
      <c r="P1453"/>
      <c r="Q1453"/>
      <c r="R1453"/>
      <c r="S1453"/>
      <c r="T1453"/>
      <c r="U1453"/>
      <c r="V1453"/>
      <c r="W1453"/>
      <c r="X1453"/>
      <c r="Y1453"/>
      <c r="Z1453"/>
      <c r="AA1453"/>
      <c r="AB1453"/>
      <c r="AC1453"/>
      <c r="AD1453"/>
      <c r="AE1453"/>
      <c r="AF1453"/>
      <c r="AG1453"/>
      <c r="AH1453"/>
      <c r="AI1453"/>
    </row>
    <row r="1454" spans="1:35" s="3" customFormat="1" ht="15.75" customHeight="1" x14ac:dyDescent="0.25">
      <c r="A1454" s="18" t="s">
        <v>1591</v>
      </c>
      <c r="B1454" s="17" t="s">
        <v>21</v>
      </c>
      <c r="C1454" s="20">
        <v>0</v>
      </c>
      <c r="D1454" s="20">
        <v>0</v>
      </c>
      <c r="E1454" s="20">
        <v>0</v>
      </c>
      <c r="F1454" s="20">
        <v>0</v>
      </c>
      <c r="G1454" s="20" t="s">
        <v>15</v>
      </c>
      <c r="H1454" s="27">
        <v>1.0358000000000001</v>
      </c>
      <c r="I1454" s="20">
        <v>0</v>
      </c>
      <c r="J1454"/>
      <c r="K1454"/>
      <c r="L1454"/>
      <c r="M1454"/>
      <c r="N1454"/>
      <c r="O1454"/>
      <c r="P1454"/>
      <c r="Q1454"/>
      <c r="R1454"/>
      <c r="S1454"/>
      <c r="T1454"/>
      <c r="U1454"/>
      <c r="V1454"/>
      <c r="W1454"/>
      <c r="X1454"/>
      <c r="Y1454"/>
      <c r="Z1454"/>
      <c r="AA1454"/>
      <c r="AB1454"/>
      <c r="AC1454"/>
      <c r="AD1454"/>
      <c r="AE1454"/>
      <c r="AF1454"/>
      <c r="AG1454"/>
      <c r="AH1454"/>
      <c r="AI1454"/>
    </row>
    <row r="1455" spans="1:35" s="3" customFormat="1" ht="15.75" customHeight="1" x14ac:dyDescent="0.25">
      <c r="A1455" s="18" t="s">
        <v>1591</v>
      </c>
      <c r="B1455" s="17" t="s">
        <v>1593</v>
      </c>
      <c r="C1455" s="20">
        <v>0</v>
      </c>
      <c r="D1455" s="20">
        <v>0</v>
      </c>
      <c r="E1455" s="20">
        <v>0</v>
      </c>
      <c r="F1455" s="20">
        <v>0</v>
      </c>
      <c r="G1455" s="20" t="s">
        <v>15</v>
      </c>
      <c r="H1455" s="27">
        <v>1.0358000000000001</v>
      </c>
      <c r="I1455" s="20">
        <v>0</v>
      </c>
      <c r="J1455"/>
      <c r="K1455"/>
      <c r="L1455"/>
      <c r="M1455"/>
      <c r="N1455"/>
      <c r="O1455"/>
      <c r="P1455"/>
      <c r="Q1455"/>
      <c r="R1455"/>
      <c r="S1455"/>
      <c r="T1455"/>
      <c r="U1455"/>
      <c r="V1455"/>
      <c r="W1455"/>
      <c r="X1455"/>
      <c r="Y1455"/>
      <c r="Z1455"/>
      <c r="AA1455"/>
      <c r="AB1455"/>
      <c r="AC1455"/>
      <c r="AD1455"/>
      <c r="AE1455"/>
      <c r="AF1455"/>
      <c r="AG1455"/>
      <c r="AH1455"/>
      <c r="AI1455"/>
    </row>
    <row r="1456" spans="1:35" s="3" customFormat="1" ht="15.75" customHeight="1" x14ac:dyDescent="0.25">
      <c r="A1456" s="18" t="s">
        <v>1594</v>
      </c>
      <c r="B1456" s="17" t="s">
        <v>1595</v>
      </c>
      <c r="C1456" s="20">
        <v>0</v>
      </c>
      <c r="D1456" s="20">
        <v>0</v>
      </c>
      <c r="E1456" s="20">
        <v>0</v>
      </c>
      <c r="F1456" s="20">
        <v>0</v>
      </c>
      <c r="G1456" s="20" t="s">
        <v>15</v>
      </c>
      <c r="H1456" s="27">
        <v>1.0358000000000001</v>
      </c>
      <c r="I1456" s="20">
        <v>0</v>
      </c>
      <c r="J1456"/>
      <c r="K1456"/>
      <c r="L1456"/>
      <c r="M1456"/>
      <c r="N1456"/>
      <c r="O1456"/>
      <c r="P1456"/>
      <c r="Q1456"/>
      <c r="R1456"/>
      <c r="S1456"/>
      <c r="T1456"/>
      <c r="U1456"/>
      <c r="V1456"/>
      <c r="W1456"/>
      <c r="X1456"/>
      <c r="Y1456"/>
      <c r="Z1456"/>
      <c r="AA1456"/>
      <c r="AB1456"/>
      <c r="AC1456"/>
      <c r="AD1456"/>
      <c r="AE1456"/>
      <c r="AF1456"/>
      <c r="AG1456"/>
      <c r="AH1456"/>
      <c r="AI1456"/>
    </row>
    <row r="1457" spans="1:35" s="3" customFormat="1" ht="15.75" customHeight="1" x14ac:dyDescent="0.25">
      <c r="A1457" s="18" t="s">
        <v>1596</v>
      </c>
      <c r="B1457" s="17" t="s">
        <v>1597</v>
      </c>
      <c r="C1457" s="20">
        <v>0</v>
      </c>
      <c r="D1457" s="20">
        <v>0</v>
      </c>
      <c r="E1457" s="20">
        <v>0</v>
      </c>
      <c r="F1457" s="20">
        <v>0</v>
      </c>
      <c r="G1457" s="20" t="s">
        <v>15</v>
      </c>
      <c r="H1457" s="27">
        <v>1.0358000000000001</v>
      </c>
      <c r="I1457" s="20">
        <v>0</v>
      </c>
      <c r="J1457"/>
      <c r="K1457"/>
      <c r="L1457"/>
      <c r="M1457"/>
      <c r="N1457"/>
      <c r="O1457"/>
      <c r="P1457"/>
      <c r="Q1457"/>
      <c r="R1457"/>
      <c r="S1457"/>
      <c r="T1457"/>
      <c r="U1457"/>
      <c r="V1457"/>
      <c r="W1457"/>
      <c r="X1457"/>
      <c r="Y1457"/>
      <c r="Z1457"/>
      <c r="AA1457"/>
      <c r="AB1457"/>
      <c r="AC1457"/>
      <c r="AD1457"/>
      <c r="AE1457"/>
      <c r="AF1457"/>
      <c r="AG1457"/>
      <c r="AH1457"/>
      <c r="AI1457"/>
    </row>
    <row r="1458" spans="1:35" s="3" customFormat="1" ht="15.75" customHeight="1" x14ac:dyDescent="0.25">
      <c r="A1458" s="18" t="s">
        <v>1598</v>
      </c>
      <c r="B1458" s="17" t="s">
        <v>1599</v>
      </c>
      <c r="C1458" s="20">
        <v>0</v>
      </c>
      <c r="D1458" s="20">
        <v>0</v>
      </c>
      <c r="E1458" s="20">
        <v>0</v>
      </c>
      <c r="F1458" s="20">
        <v>0</v>
      </c>
      <c r="G1458" s="20" t="s">
        <v>15</v>
      </c>
      <c r="H1458" s="27">
        <v>1.0358000000000001</v>
      </c>
      <c r="I1458" s="20">
        <v>0</v>
      </c>
      <c r="J1458"/>
      <c r="K1458"/>
      <c r="L1458"/>
      <c r="M1458"/>
      <c r="N1458"/>
      <c r="O1458"/>
      <c r="P1458"/>
      <c r="Q1458"/>
      <c r="R1458"/>
      <c r="S1458"/>
      <c r="T1458"/>
      <c r="U1458"/>
      <c r="V1458"/>
      <c r="W1458"/>
      <c r="X1458"/>
      <c r="Y1458"/>
      <c r="Z1458"/>
      <c r="AA1458"/>
      <c r="AB1458"/>
      <c r="AC1458"/>
      <c r="AD1458"/>
      <c r="AE1458"/>
      <c r="AF1458"/>
      <c r="AG1458"/>
      <c r="AH1458"/>
      <c r="AI1458"/>
    </row>
    <row r="1459" spans="1:35" s="3" customFormat="1" ht="15.75" customHeight="1" x14ac:dyDescent="0.25">
      <c r="A1459" s="18" t="s">
        <v>1600</v>
      </c>
      <c r="B1459" s="17" t="s">
        <v>1601</v>
      </c>
      <c r="C1459" s="20">
        <v>0</v>
      </c>
      <c r="D1459" s="20">
        <v>0</v>
      </c>
      <c r="E1459" s="20">
        <v>0</v>
      </c>
      <c r="F1459" s="20">
        <v>0</v>
      </c>
      <c r="G1459" s="20" t="s">
        <v>15</v>
      </c>
      <c r="H1459" s="27">
        <v>1.0358000000000001</v>
      </c>
      <c r="I1459" s="20">
        <v>0</v>
      </c>
      <c r="J1459"/>
      <c r="K1459"/>
      <c r="L1459"/>
      <c r="M1459"/>
      <c r="N1459"/>
      <c r="O1459"/>
      <c r="P1459"/>
      <c r="Q1459"/>
      <c r="R1459"/>
      <c r="S1459"/>
      <c r="T1459"/>
      <c r="U1459"/>
      <c r="V1459"/>
      <c r="W1459"/>
      <c r="X1459"/>
      <c r="Y1459"/>
      <c r="Z1459"/>
      <c r="AA1459"/>
      <c r="AB1459"/>
      <c r="AC1459"/>
      <c r="AD1459"/>
      <c r="AE1459"/>
      <c r="AF1459"/>
      <c r="AG1459"/>
      <c r="AH1459"/>
      <c r="AI1459"/>
    </row>
    <row r="1460" spans="1:35" s="3" customFormat="1" ht="15.75" customHeight="1" x14ac:dyDescent="0.25">
      <c r="A1460" s="18" t="s">
        <v>1602</v>
      </c>
      <c r="B1460" s="17" t="s">
        <v>1603</v>
      </c>
      <c r="C1460" s="20">
        <v>0</v>
      </c>
      <c r="D1460" s="20">
        <v>0</v>
      </c>
      <c r="E1460" s="20">
        <v>0</v>
      </c>
      <c r="F1460" s="20">
        <v>0</v>
      </c>
      <c r="G1460" s="20" t="s">
        <v>15</v>
      </c>
      <c r="H1460" s="27">
        <v>1.0358000000000001</v>
      </c>
      <c r="I1460" s="20">
        <v>0</v>
      </c>
      <c r="J1460"/>
      <c r="K1460"/>
      <c r="L1460"/>
      <c r="M1460"/>
      <c r="N1460"/>
      <c r="O1460"/>
      <c r="P1460"/>
      <c r="Q1460"/>
      <c r="R1460"/>
      <c r="S1460"/>
      <c r="T1460"/>
      <c r="U1460"/>
      <c r="V1460"/>
      <c r="W1460"/>
      <c r="X1460"/>
      <c r="Y1460"/>
      <c r="Z1460"/>
      <c r="AA1460"/>
      <c r="AB1460"/>
      <c r="AC1460"/>
      <c r="AD1460"/>
      <c r="AE1460"/>
      <c r="AF1460"/>
      <c r="AG1460"/>
      <c r="AH1460"/>
      <c r="AI1460"/>
    </row>
    <row r="1461" spans="1:35" s="3" customFormat="1" ht="15.75" customHeight="1" x14ac:dyDescent="0.25">
      <c r="A1461" s="18" t="s">
        <v>1604</v>
      </c>
      <c r="B1461" s="17" t="s">
        <v>1605</v>
      </c>
      <c r="C1461" s="20">
        <v>0</v>
      </c>
      <c r="D1461" s="20">
        <v>0</v>
      </c>
      <c r="E1461" s="20">
        <v>0</v>
      </c>
      <c r="F1461" s="20">
        <v>0</v>
      </c>
      <c r="G1461" s="20" t="s">
        <v>15</v>
      </c>
      <c r="H1461" s="27">
        <v>1.0358000000000001</v>
      </c>
      <c r="I1461" s="20">
        <v>0</v>
      </c>
      <c r="J1461"/>
      <c r="K1461"/>
      <c r="L1461"/>
      <c r="M1461"/>
      <c r="N1461"/>
      <c r="O1461"/>
      <c r="P1461"/>
      <c r="Q1461"/>
      <c r="R1461"/>
      <c r="S1461"/>
      <c r="T1461"/>
      <c r="U1461"/>
      <c r="V1461"/>
      <c r="W1461"/>
      <c r="X1461"/>
      <c r="Y1461"/>
      <c r="Z1461"/>
      <c r="AA1461"/>
      <c r="AB1461"/>
      <c r="AC1461"/>
      <c r="AD1461"/>
      <c r="AE1461"/>
      <c r="AF1461"/>
      <c r="AG1461"/>
      <c r="AH1461"/>
      <c r="AI1461"/>
    </row>
    <row r="1462" spans="1:35" s="3" customFormat="1" ht="15.75" customHeight="1" x14ac:dyDescent="0.25">
      <c r="A1462" s="18" t="s">
        <v>1606</v>
      </c>
      <c r="B1462" s="17" t="s">
        <v>1607</v>
      </c>
      <c r="C1462" s="20">
        <v>0</v>
      </c>
      <c r="D1462" s="20">
        <v>0</v>
      </c>
      <c r="E1462" s="20">
        <v>0</v>
      </c>
      <c r="F1462" s="20">
        <v>0</v>
      </c>
      <c r="G1462" s="20" t="s">
        <v>15</v>
      </c>
      <c r="H1462" s="27">
        <v>1.0358000000000001</v>
      </c>
      <c r="I1462" s="20">
        <v>0</v>
      </c>
      <c r="J1462"/>
      <c r="K1462"/>
      <c r="L1462"/>
      <c r="M1462"/>
      <c r="N1462"/>
      <c r="O1462"/>
      <c r="P1462"/>
      <c r="Q1462"/>
      <c r="R1462"/>
      <c r="S1462"/>
      <c r="T1462"/>
      <c r="U1462"/>
      <c r="V1462"/>
      <c r="W1462"/>
      <c r="X1462"/>
      <c r="Y1462"/>
      <c r="Z1462"/>
      <c r="AA1462"/>
      <c r="AB1462"/>
      <c r="AC1462"/>
      <c r="AD1462"/>
      <c r="AE1462"/>
      <c r="AF1462"/>
      <c r="AG1462"/>
      <c r="AH1462"/>
      <c r="AI1462"/>
    </row>
    <row r="1463" spans="1:35" s="3" customFormat="1" ht="15.75" customHeight="1" x14ac:dyDescent="0.25">
      <c r="A1463" s="18" t="s">
        <v>1608</v>
      </c>
      <c r="B1463" s="17" t="s">
        <v>1609</v>
      </c>
      <c r="C1463" s="20">
        <v>0</v>
      </c>
      <c r="D1463" s="20">
        <v>0</v>
      </c>
      <c r="E1463" s="20">
        <v>0</v>
      </c>
      <c r="F1463" s="20">
        <v>0</v>
      </c>
      <c r="G1463" s="20" t="s">
        <v>15</v>
      </c>
      <c r="H1463" s="27">
        <v>1.0358000000000001</v>
      </c>
      <c r="I1463" s="20">
        <v>0</v>
      </c>
      <c r="J1463"/>
      <c r="K1463"/>
      <c r="L1463"/>
      <c r="M1463"/>
      <c r="N1463"/>
      <c r="O1463"/>
      <c r="P1463"/>
      <c r="Q1463"/>
      <c r="R1463"/>
      <c r="S1463"/>
      <c r="T1463"/>
      <c r="U1463"/>
      <c r="V1463"/>
      <c r="W1463"/>
      <c r="X1463"/>
      <c r="Y1463"/>
      <c r="Z1463"/>
      <c r="AA1463"/>
      <c r="AB1463"/>
      <c r="AC1463"/>
      <c r="AD1463"/>
      <c r="AE1463"/>
      <c r="AF1463"/>
      <c r="AG1463"/>
      <c r="AH1463"/>
      <c r="AI1463"/>
    </row>
    <row r="1464" spans="1:35" s="3" customFormat="1" ht="15.75" customHeight="1" x14ac:dyDescent="0.25">
      <c r="A1464" s="18" t="s">
        <v>1610</v>
      </c>
      <c r="B1464" s="17" t="s">
        <v>1468</v>
      </c>
      <c r="C1464" s="20">
        <v>0</v>
      </c>
      <c r="D1464" s="20">
        <v>0</v>
      </c>
      <c r="E1464" s="20">
        <v>0</v>
      </c>
      <c r="F1464" s="20">
        <v>0</v>
      </c>
      <c r="G1464" s="20" t="s">
        <v>15</v>
      </c>
      <c r="H1464" s="27">
        <v>1.0358000000000001</v>
      </c>
      <c r="I1464" s="20">
        <v>0</v>
      </c>
      <c r="J1464"/>
      <c r="K1464"/>
      <c r="L1464"/>
      <c r="M1464"/>
      <c r="N1464"/>
      <c r="O1464"/>
      <c r="P1464"/>
      <c r="Q1464"/>
      <c r="R1464"/>
      <c r="S1464"/>
      <c r="T1464"/>
      <c r="U1464"/>
      <c r="V1464"/>
      <c r="W1464"/>
      <c r="X1464"/>
      <c r="Y1464"/>
      <c r="Z1464"/>
      <c r="AA1464"/>
      <c r="AB1464"/>
      <c r="AC1464"/>
      <c r="AD1464"/>
      <c r="AE1464"/>
      <c r="AF1464"/>
      <c r="AG1464"/>
      <c r="AH1464"/>
      <c r="AI1464"/>
    </row>
    <row r="1465" spans="1:35" s="3" customFormat="1" ht="63" customHeight="1" x14ac:dyDescent="0.25">
      <c r="A1465" s="18" t="s">
        <v>1611</v>
      </c>
      <c r="B1465" s="17" t="s">
        <v>1612</v>
      </c>
      <c r="C1465" s="20">
        <v>0</v>
      </c>
      <c r="D1465" s="20">
        <v>0</v>
      </c>
      <c r="E1465" s="20">
        <v>0</v>
      </c>
      <c r="F1465" s="20">
        <v>0</v>
      </c>
      <c r="G1465" s="20" t="s">
        <v>15</v>
      </c>
      <c r="H1465" s="27">
        <v>1.0358000000000001</v>
      </c>
      <c r="I1465" s="20">
        <v>0</v>
      </c>
      <c r="J1465"/>
      <c r="K1465"/>
      <c r="L1465"/>
      <c r="M1465"/>
      <c r="N1465"/>
      <c r="O1465"/>
      <c r="P1465"/>
      <c r="Q1465"/>
      <c r="R1465"/>
      <c r="S1465"/>
      <c r="T1465"/>
      <c r="U1465"/>
      <c r="V1465"/>
      <c r="W1465"/>
      <c r="X1465"/>
      <c r="Y1465"/>
      <c r="Z1465"/>
      <c r="AA1465"/>
      <c r="AB1465"/>
      <c r="AC1465"/>
      <c r="AD1465"/>
      <c r="AE1465"/>
      <c r="AF1465"/>
      <c r="AG1465"/>
      <c r="AH1465"/>
      <c r="AI1465"/>
    </row>
    <row r="1466" spans="1:35" s="3" customFormat="1" ht="110.25" customHeight="1" x14ac:dyDescent="0.25">
      <c r="A1466" s="18" t="s">
        <v>1613</v>
      </c>
      <c r="B1466" s="17" t="s">
        <v>1614</v>
      </c>
      <c r="C1466" s="20">
        <v>0</v>
      </c>
      <c r="D1466" s="20">
        <v>0</v>
      </c>
      <c r="E1466" s="20">
        <v>0</v>
      </c>
      <c r="F1466" s="20">
        <v>0</v>
      </c>
      <c r="G1466" s="20" t="s">
        <v>15</v>
      </c>
      <c r="H1466" s="27">
        <v>1.0358000000000001</v>
      </c>
      <c r="I1466" s="20">
        <v>0</v>
      </c>
      <c r="J1466"/>
      <c r="K1466"/>
      <c r="L1466"/>
      <c r="M1466"/>
      <c r="N1466"/>
      <c r="O1466"/>
      <c r="P1466"/>
      <c r="Q1466"/>
      <c r="R1466"/>
      <c r="S1466"/>
      <c r="T1466"/>
      <c r="U1466"/>
      <c r="V1466"/>
      <c r="W1466"/>
      <c r="X1466"/>
      <c r="Y1466"/>
      <c r="Z1466"/>
      <c r="AA1466"/>
      <c r="AB1466"/>
      <c r="AC1466"/>
      <c r="AD1466"/>
      <c r="AE1466"/>
      <c r="AF1466"/>
      <c r="AG1466"/>
      <c r="AH1466"/>
      <c r="AI1466"/>
    </row>
    <row r="1467" spans="1:35" s="3" customFormat="1" ht="31.5" customHeight="1" x14ac:dyDescent="0.25">
      <c r="A1467" s="18" t="s">
        <v>1615</v>
      </c>
      <c r="B1467" s="17" t="s">
        <v>1616</v>
      </c>
      <c r="C1467" s="20">
        <v>0</v>
      </c>
      <c r="D1467" s="20">
        <v>0</v>
      </c>
      <c r="E1467" s="20">
        <v>0</v>
      </c>
      <c r="F1467" s="20">
        <v>0</v>
      </c>
      <c r="G1467" s="20" t="s">
        <v>15</v>
      </c>
      <c r="H1467" s="27">
        <v>1.0358000000000001</v>
      </c>
      <c r="I1467" s="20">
        <v>0</v>
      </c>
      <c r="J1467"/>
      <c r="K1467"/>
      <c r="L1467"/>
      <c r="M1467"/>
      <c r="N1467"/>
      <c r="O1467"/>
      <c r="P1467"/>
      <c r="Q1467"/>
      <c r="R1467"/>
      <c r="S1467"/>
      <c r="T1467"/>
      <c r="U1467"/>
      <c r="V1467"/>
      <c r="W1467"/>
      <c r="X1467"/>
      <c r="Y1467"/>
      <c r="Z1467"/>
      <c r="AA1467"/>
      <c r="AB1467"/>
      <c r="AC1467"/>
      <c r="AD1467"/>
      <c r="AE1467"/>
      <c r="AF1467"/>
      <c r="AG1467"/>
      <c r="AH1467"/>
      <c r="AI1467"/>
    </row>
    <row r="1468" spans="1:35" s="3" customFormat="1" ht="15.75" customHeight="1" x14ac:dyDescent="0.25">
      <c r="A1468" s="18" t="s">
        <v>1591</v>
      </c>
      <c r="B1468" s="17" t="s">
        <v>1488</v>
      </c>
      <c r="C1468" s="20">
        <v>0</v>
      </c>
      <c r="D1468" s="20">
        <v>0</v>
      </c>
      <c r="E1468" s="20">
        <v>0</v>
      </c>
      <c r="F1468" s="20">
        <v>0</v>
      </c>
      <c r="G1468" s="20" t="s">
        <v>15</v>
      </c>
      <c r="H1468" s="27">
        <v>1.0358000000000001</v>
      </c>
      <c r="I1468" s="20">
        <v>0</v>
      </c>
      <c r="J1468"/>
      <c r="K1468"/>
      <c r="L1468"/>
      <c r="M1468"/>
      <c r="N1468"/>
      <c r="O1468"/>
      <c r="P1468"/>
      <c r="Q1468"/>
      <c r="R1468"/>
      <c r="S1468"/>
      <c r="T1468"/>
      <c r="U1468"/>
      <c r="V1468"/>
      <c r="W1468"/>
      <c r="X1468"/>
      <c r="Y1468"/>
      <c r="Z1468"/>
      <c r="AA1468"/>
      <c r="AB1468"/>
      <c r="AC1468"/>
      <c r="AD1468"/>
      <c r="AE1468"/>
      <c r="AF1468"/>
      <c r="AG1468"/>
      <c r="AH1468"/>
      <c r="AI1468"/>
    </row>
    <row r="1469" spans="1:35" s="3" customFormat="1" ht="15.75" customHeight="1" x14ac:dyDescent="0.25">
      <c r="A1469" s="18" t="s">
        <v>1617</v>
      </c>
      <c r="B1469" s="17" t="s">
        <v>1618</v>
      </c>
      <c r="C1469" s="20">
        <v>0</v>
      </c>
      <c r="D1469" s="20">
        <v>0</v>
      </c>
      <c r="E1469" s="20">
        <v>0</v>
      </c>
      <c r="F1469" s="20">
        <v>0</v>
      </c>
      <c r="G1469" s="20" t="s">
        <v>15</v>
      </c>
      <c r="H1469" s="27">
        <v>1.0358000000000001</v>
      </c>
      <c r="I1469" s="20">
        <v>0</v>
      </c>
      <c r="J1469"/>
      <c r="K1469"/>
      <c r="L1469"/>
      <c r="M1469"/>
      <c r="N1469"/>
      <c r="O1469"/>
      <c r="P1469"/>
      <c r="Q1469"/>
      <c r="R1469"/>
      <c r="S1469"/>
      <c r="T1469"/>
      <c r="U1469"/>
      <c r="V1469"/>
      <c r="W1469"/>
      <c r="X1469"/>
      <c r="Y1469"/>
      <c r="Z1469"/>
      <c r="AA1469"/>
      <c r="AB1469"/>
      <c r="AC1469"/>
      <c r="AD1469"/>
      <c r="AE1469"/>
      <c r="AF1469"/>
      <c r="AG1469"/>
      <c r="AH1469"/>
      <c r="AI1469"/>
    </row>
    <row r="1470" spans="1:35" s="3" customFormat="1" ht="15.75" customHeight="1" x14ac:dyDescent="0.25">
      <c r="A1470" s="18" t="s">
        <v>1619</v>
      </c>
      <c r="B1470" s="17" t="s">
        <v>1603</v>
      </c>
      <c r="C1470" s="20">
        <v>0</v>
      </c>
      <c r="D1470" s="20">
        <v>0</v>
      </c>
      <c r="E1470" s="20">
        <v>0</v>
      </c>
      <c r="F1470" s="20">
        <v>0</v>
      </c>
      <c r="G1470" s="20" t="s">
        <v>15</v>
      </c>
      <c r="H1470" s="27">
        <v>1.0358000000000001</v>
      </c>
      <c r="I1470" s="20">
        <v>0</v>
      </c>
      <c r="J1470"/>
      <c r="K1470"/>
      <c r="L1470"/>
      <c r="M1470"/>
      <c r="N1470"/>
      <c r="O1470"/>
      <c r="P1470"/>
      <c r="Q1470"/>
      <c r="R1470"/>
      <c r="S1470"/>
      <c r="T1470"/>
      <c r="U1470"/>
      <c r="V1470"/>
      <c r="W1470"/>
      <c r="X1470"/>
      <c r="Y1470"/>
      <c r="Z1470"/>
      <c r="AA1470"/>
      <c r="AB1470"/>
      <c r="AC1470"/>
      <c r="AD1470"/>
      <c r="AE1470"/>
      <c r="AF1470"/>
      <c r="AG1470"/>
      <c r="AH1470"/>
      <c r="AI1470"/>
    </row>
    <row r="1471" spans="1:35" s="3" customFormat="1" ht="15.75" customHeight="1" x14ac:dyDescent="0.25">
      <c r="A1471" s="18" t="s">
        <v>1620</v>
      </c>
      <c r="B1471" s="17" t="s">
        <v>1605</v>
      </c>
      <c r="C1471" s="20">
        <v>0</v>
      </c>
      <c r="D1471" s="20">
        <v>0</v>
      </c>
      <c r="E1471" s="20">
        <v>0</v>
      </c>
      <c r="F1471" s="20">
        <v>0</v>
      </c>
      <c r="G1471" s="20" t="s">
        <v>15</v>
      </c>
      <c r="H1471" s="27">
        <v>1.0358000000000001</v>
      </c>
      <c r="I1471" s="20">
        <v>0</v>
      </c>
      <c r="J1471"/>
      <c r="K1471"/>
      <c r="L1471"/>
      <c r="M1471"/>
      <c r="N1471"/>
      <c r="O1471"/>
      <c r="P1471"/>
      <c r="Q1471"/>
      <c r="R1471"/>
      <c r="S1471"/>
      <c r="T1471"/>
      <c r="U1471"/>
      <c r="V1471"/>
      <c r="W1471"/>
      <c r="X1471"/>
      <c r="Y1471"/>
      <c r="Z1471"/>
      <c r="AA1471"/>
      <c r="AB1471"/>
      <c r="AC1471"/>
      <c r="AD1471"/>
      <c r="AE1471"/>
      <c r="AF1471"/>
      <c r="AG1471"/>
      <c r="AH1471"/>
      <c r="AI1471"/>
    </row>
    <row r="1472" spans="1:35" s="3" customFormat="1" ht="31.5" customHeight="1" x14ac:dyDescent="0.25">
      <c r="A1472" s="18" t="s">
        <v>1621</v>
      </c>
      <c r="B1472" s="17" t="s">
        <v>1607</v>
      </c>
      <c r="C1472" s="20">
        <v>0</v>
      </c>
      <c r="D1472" s="20">
        <v>0</v>
      </c>
      <c r="E1472" s="20">
        <v>0</v>
      </c>
      <c r="F1472" s="20">
        <v>0</v>
      </c>
      <c r="G1472" s="20" t="s">
        <v>15</v>
      </c>
      <c r="H1472" s="27">
        <v>1.0358000000000001</v>
      </c>
      <c r="I1472" s="20">
        <v>0</v>
      </c>
      <c r="J1472"/>
      <c r="K1472"/>
      <c r="L1472"/>
      <c r="M1472"/>
      <c r="N1472"/>
      <c r="O1472"/>
      <c r="P1472"/>
      <c r="Q1472"/>
      <c r="R1472"/>
      <c r="S1472"/>
      <c r="T1472"/>
      <c r="U1472"/>
      <c r="V1472"/>
      <c r="W1472"/>
      <c r="X1472"/>
      <c r="Y1472"/>
      <c r="Z1472"/>
      <c r="AA1472"/>
      <c r="AB1472"/>
      <c r="AC1472"/>
      <c r="AD1472"/>
      <c r="AE1472"/>
      <c r="AF1472"/>
      <c r="AG1472"/>
      <c r="AH1472"/>
      <c r="AI1472"/>
    </row>
    <row r="1473" spans="1:35" s="3" customFormat="1" ht="31.5" customHeight="1" x14ac:dyDescent="0.25">
      <c r="A1473" s="18" t="s">
        <v>1622</v>
      </c>
      <c r="B1473" s="17" t="s">
        <v>1609</v>
      </c>
      <c r="C1473" s="20">
        <v>0</v>
      </c>
      <c r="D1473" s="20">
        <v>0</v>
      </c>
      <c r="E1473" s="20">
        <v>0</v>
      </c>
      <c r="F1473" s="20">
        <v>0</v>
      </c>
      <c r="G1473" s="20" t="s">
        <v>15</v>
      </c>
      <c r="H1473" s="27">
        <v>1.0358000000000001</v>
      </c>
      <c r="I1473" s="20">
        <v>0</v>
      </c>
      <c r="J1473"/>
      <c r="K1473"/>
      <c r="L1473"/>
      <c r="M1473"/>
      <c r="N1473"/>
      <c r="O1473"/>
      <c r="P1473"/>
      <c r="Q1473"/>
      <c r="R1473"/>
      <c r="S1473"/>
      <c r="T1473"/>
      <c r="U1473"/>
      <c r="V1473"/>
      <c r="W1473"/>
      <c r="X1473"/>
      <c r="Y1473"/>
      <c r="Z1473"/>
      <c r="AA1473"/>
      <c r="AB1473"/>
      <c r="AC1473"/>
      <c r="AD1473"/>
      <c r="AE1473"/>
      <c r="AF1473"/>
      <c r="AG1473"/>
      <c r="AH1473"/>
      <c r="AI1473"/>
    </row>
    <row r="1474" spans="1:35" s="3" customFormat="1" ht="31.5" customHeight="1" x14ac:dyDescent="0.25">
      <c r="A1474" s="18" t="s">
        <v>1623</v>
      </c>
      <c r="B1474" s="17" t="s">
        <v>1468</v>
      </c>
      <c r="C1474" s="20">
        <v>0</v>
      </c>
      <c r="D1474" s="20">
        <v>0</v>
      </c>
      <c r="E1474" s="20">
        <v>0</v>
      </c>
      <c r="F1474" s="20">
        <v>0</v>
      </c>
      <c r="G1474" s="20" t="s">
        <v>15</v>
      </c>
      <c r="H1474" s="27">
        <v>1.0358000000000001</v>
      </c>
      <c r="I1474" s="20">
        <v>0</v>
      </c>
      <c r="J1474"/>
      <c r="K1474"/>
      <c r="L1474"/>
      <c r="M1474"/>
      <c r="N1474"/>
      <c r="O1474"/>
      <c r="P1474"/>
      <c r="Q1474"/>
      <c r="R1474"/>
      <c r="S1474"/>
      <c r="T1474"/>
      <c r="U1474"/>
      <c r="V1474"/>
      <c r="W1474"/>
      <c r="X1474"/>
      <c r="Y1474"/>
      <c r="Z1474"/>
      <c r="AA1474"/>
      <c r="AB1474"/>
      <c r="AC1474"/>
      <c r="AD1474"/>
      <c r="AE1474"/>
      <c r="AF1474"/>
      <c r="AG1474"/>
      <c r="AH1474"/>
      <c r="AI1474"/>
    </row>
    <row r="1475" spans="1:35" s="3" customFormat="1" ht="15.75" customHeight="1" x14ac:dyDescent="0.25">
      <c r="A1475" s="18" t="s">
        <v>1624</v>
      </c>
      <c r="B1475" s="17" t="s">
        <v>1612</v>
      </c>
      <c r="C1475" s="20">
        <v>0</v>
      </c>
      <c r="D1475" s="20">
        <v>0</v>
      </c>
      <c r="E1475" s="20">
        <v>0</v>
      </c>
      <c r="F1475" s="20">
        <v>0</v>
      </c>
      <c r="G1475" s="20" t="s">
        <v>15</v>
      </c>
      <c r="H1475" s="27">
        <v>1.0358000000000001</v>
      </c>
      <c r="I1475" s="20">
        <v>0</v>
      </c>
      <c r="J1475"/>
      <c r="K1475"/>
      <c r="L1475"/>
      <c r="M1475"/>
      <c r="N1475"/>
      <c r="O1475"/>
      <c r="P1475"/>
      <c r="Q1475"/>
      <c r="R1475"/>
      <c r="S1475"/>
      <c r="T1475"/>
      <c r="U1475"/>
      <c r="V1475"/>
      <c r="W1475"/>
      <c r="X1475"/>
      <c r="Y1475"/>
      <c r="Z1475"/>
      <c r="AA1475"/>
      <c r="AB1475"/>
      <c r="AC1475"/>
      <c r="AD1475"/>
      <c r="AE1475"/>
      <c r="AF1475"/>
      <c r="AG1475"/>
      <c r="AH1475"/>
      <c r="AI1475"/>
    </row>
    <row r="1476" spans="1:35" s="3" customFormat="1" ht="31.5" customHeight="1" x14ac:dyDescent="0.25">
      <c r="A1476" s="18" t="s">
        <v>1625</v>
      </c>
      <c r="B1476" s="17" t="s">
        <v>1614</v>
      </c>
      <c r="C1476" s="20">
        <v>0</v>
      </c>
      <c r="D1476" s="20">
        <v>0</v>
      </c>
      <c r="E1476" s="20">
        <v>0</v>
      </c>
      <c r="F1476" s="20">
        <v>0</v>
      </c>
      <c r="G1476" s="20" t="s">
        <v>15</v>
      </c>
      <c r="H1476" s="27">
        <v>1.0358000000000001</v>
      </c>
      <c r="I1476" s="20">
        <v>0</v>
      </c>
      <c r="J1476"/>
      <c r="K1476"/>
      <c r="L1476"/>
      <c r="M1476"/>
      <c r="N1476"/>
      <c r="O1476"/>
      <c r="P1476"/>
      <c r="Q1476"/>
      <c r="R1476"/>
      <c r="S1476"/>
      <c r="T1476"/>
      <c r="U1476"/>
      <c r="V1476"/>
      <c r="W1476"/>
      <c r="X1476"/>
      <c r="Y1476"/>
      <c r="Z1476"/>
      <c r="AA1476"/>
      <c r="AB1476"/>
      <c r="AC1476"/>
      <c r="AD1476"/>
      <c r="AE1476"/>
      <c r="AF1476"/>
      <c r="AG1476"/>
      <c r="AH1476"/>
      <c r="AI1476"/>
    </row>
    <row r="1477" spans="1:35" s="3" customFormat="1" ht="31.5" customHeight="1" x14ac:dyDescent="0.25">
      <c r="A1477" s="18" t="s">
        <v>1626</v>
      </c>
      <c r="B1477" s="17" t="s">
        <v>1616</v>
      </c>
      <c r="C1477" s="20">
        <v>0</v>
      </c>
      <c r="D1477" s="20">
        <v>0</v>
      </c>
      <c r="E1477" s="20">
        <v>0</v>
      </c>
      <c r="F1477" s="20">
        <v>0</v>
      </c>
      <c r="G1477" s="20" t="s">
        <v>15</v>
      </c>
      <c r="H1477" s="27">
        <v>1.0358000000000001</v>
      </c>
      <c r="I1477" s="20">
        <v>0</v>
      </c>
      <c r="J1477"/>
      <c r="K1477"/>
      <c r="L1477"/>
      <c r="M1477"/>
      <c r="N1477"/>
      <c r="O1477"/>
      <c r="P1477"/>
      <c r="Q1477"/>
      <c r="R1477"/>
      <c r="S1477"/>
      <c r="T1477"/>
      <c r="U1477"/>
      <c r="V1477"/>
      <c r="W1477"/>
      <c r="X1477"/>
      <c r="Y1477"/>
      <c r="Z1477"/>
      <c r="AA1477"/>
      <c r="AB1477"/>
      <c r="AC1477"/>
      <c r="AD1477"/>
      <c r="AE1477"/>
      <c r="AF1477"/>
      <c r="AG1477"/>
      <c r="AH1477"/>
      <c r="AI1477"/>
    </row>
    <row r="1478" spans="1:35" s="3" customFormat="1" ht="31.5" customHeight="1" x14ac:dyDescent="0.25">
      <c r="A1478" s="18" t="s">
        <v>1591</v>
      </c>
      <c r="B1478" s="17" t="s">
        <v>1627</v>
      </c>
      <c r="C1478" s="20">
        <v>0</v>
      </c>
      <c r="D1478" s="20">
        <v>0</v>
      </c>
      <c r="E1478" s="20">
        <v>0</v>
      </c>
      <c r="F1478" s="20">
        <v>0</v>
      </c>
      <c r="G1478" s="20" t="s">
        <v>15</v>
      </c>
      <c r="H1478" s="27">
        <v>1.0358000000000001</v>
      </c>
      <c r="I1478" s="20">
        <v>0</v>
      </c>
      <c r="J1478"/>
      <c r="K1478"/>
      <c r="L1478"/>
      <c r="M1478"/>
      <c r="N1478"/>
      <c r="O1478"/>
      <c r="P1478"/>
      <c r="Q1478"/>
      <c r="R1478"/>
      <c r="S1478"/>
      <c r="T1478"/>
      <c r="U1478"/>
      <c r="V1478"/>
      <c r="W1478"/>
      <c r="X1478"/>
      <c r="Y1478"/>
      <c r="Z1478"/>
      <c r="AA1478"/>
      <c r="AB1478"/>
      <c r="AC1478"/>
      <c r="AD1478"/>
      <c r="AE1478"/>
      <c r="AF1478"/>
      <c r="AG1478"/>
      <c r="AH1478"/>
      <c r="AI1478"/>
    </row>
    <row r="1479" spans="1:35" s="3" customFormat="1" ht="15.75" customHeight="1" x14ac:dyDescent="0.25">
      <c r="A1479" s="18" t="s">
        <v>1626</v>
      </c>
      <c r="B1479" s="17" t="s">
        <v>1628</v>
      </c>
      <c r="C1479" s="20">
        <v>0</v>
      </c>
      <c r="D1479" s="20">
        <v>0</v>
      </c>
      <c r="E1479" s="20">
        <v>0</v>
      </c>
      <c r="F1479" s="20">
        <v>0</v>
      </c>
      <c r="G1479" s="20" t="s">
        <v>15</v>
      </c>
      <c r="H1479" s="27">
        <v>1.0358000000000001</v>
      </c>
      <c r="I1479" s="20">
        <v>0</v>
      </c>
      <c r="J1479"/>
      <c r="K1479"/>
      <c r="L1479"/>
      <c r="M1479"/>
      <c r="N1479"/>
      <c r="O1479"/>
      <c r="P1479"/>
      <c r="Q1479"/>
      <c r="R1479"/>
      <c r="S1479"/>
      <c r="T1479"/>
      <c r="U1479"/>
      <c r="V1479"/>
      <c r="W1479"/>
      <c r="X1479"/>
      <c r="Y1479"/>
      <c r="Z1479"/>
      <c r="AA1479"/>
      <c r="AB1479"/>
      <c r="AC1479"/>
      <c r="AD1479"/>
      <c r="AE1479"/>
      <c r="AF1479"/>
      <c r="AG1479"/>
      <c r="AH1479"/>
      <c r="AI1479"/>
    </row>
    <row r="1480" spans="1:35" s="3" customFormat="1" ht="31.5" customHeight="1" x14ac:dyDescent="0.25">
      <c r="A1480" s="18" t="s">
        <v>1629</v>
      </c>
      <c r="B1480" s="17" t="s">
        <v>669</v>
      </c>
      <c r="C1480" s="20">
        <v>0</v>
      </c>
      <c r="D1480" s="20">
        <v>0</v>
      </c>
      <c r="E1480" s="20">
        <v>0.95</v>
      </c>
      <c r="F1480" s="20">
        <v>0.31666666666666665</v>
      </c>
      <c r="G1480" s="20">
        <v>3334896.16</v>
      </c>
      <c r="H1480" s="27">
        <v>1.0358000000000001</v>
      </c>
      <c r="I1480" s="20">
        <f t="shared" ref="I1480:I1481" si="256">IFERROR((F1480*G1480*H1480)/1000,0)</f>
        <v>1093.8570568005337</v>
      </c>
      <c r="J1480"/>
      <c r="K1480"/>
      <c r="L1480"/>
      <c r="M1480"/>
      <c r="N1480"/>
      <c r="O1480"/>
      <c r="P1480"/>
      <c r="Q1480"/>
      <c r="R1480"/>
      <c r="S1480"/>
      <c r="T1480"/>
      <c r="U1480"/>
      <c r="V1480"/>
      <c r="W1480"/>
      <c r="X1480"/>
      <c r="Y1480"/>
      <c r="Z1480"/>
      <c r="AA1480"/>
      <c r="AB1480"/>
      <c r="AC1480"/>
      <c r="AD1480"/>
      <c r="AE1480"/>
      <c r="AF1480"/>
      <c r="AG1480"/>
      <c r="AH1480"/>
      <c r="AI1480"/>
    </row>
    <row r="1481" spans="1:35" s="3" customFormat="1" ht="31.5" customHeight="1" x14ac:dyDescent="0.25">
      <c r="A1481" s="18" t="s">
        <v>1630</v>
      </c>
      <c r="B1481" s="17" t="s">
        <v>703</v>
      </c>
      <c r="C1481" s="20">
        <v>0</v>
      </c>
      <c r="D1481" s="20">
        <v>0</v>
      </c>
      <c r="E1481" s="20">
        <v>0</v>
      </c>
      <c r="F1481" s="20">
        <v>0</v>
      </c>
      <c r="G1481" s="20">
        <v>3337980.72</v>
      </c>
      <c r="H1481" s="27">
        <v>1.0358000000000001</v>
      </c>
      <c r="I1481" s="20">
        <f t="shared" si="256"/>
        <v>0</v>
      </c>
      <c r="J1481"/>
      <c r="K1481"/>
      <c r="L1481"/>
      <c r="M1481"/>
      <c r="N1481"/>
      <c r="O1481"/>
      <c r="P1481"/>
      <c r="Q1481"/>
      <c r="R1481"/>
      <c r="S1481"/>
      <c r="T1481"/>
      <c r="U1481"/>
      <c r="V1481"/>
      <c r="W1481"/>
      <c r="X1481"/>
      <c r="Y1481"/>
      <c r="Z1481"/>
      <c r="AA1481"/>
      <c r="AB1481"/>
      <c r="AC1481"/>
      <c r="AD1481"/>
      <c r="AE1481"/>
      <c r="AF1481"/>
      <c r="AG1481"/>
      <c r="AH1481"/>
      <c r="AI1481"/>
    </row>
    <row r="1482" spans="1:35" s="3" customFormat="1" ht="15.75" customHeight="1" x14ac:dyDescent="0.25">
      <c r="A1482" s="18" t="s">
        <v>1631</v>
      </c>
      <c r="B1482" s="17" t="s">
        <v>1632</v>
      </c>
      <c r="C1482" s="20">
        <v>0</v>
      </c>
      <c r="D1482" s="20">
        <v>0</v>
      </c>
      <c r="E1482" s="20">
        <v>0</v>
      </c>
      <c r="F1482" s="20">
        <v>0</v>
      </c>
      <c r="G1482" s="20" t="s">
        <v>15</v>
      </c>
      <c r="H1482" s="27">
        <v>1.0358000000000001</v>
      </c>
      <c r="I1482" s="20">
        <v>0</v>
      </c>
      <c r="J1482"/>
      <c r="K1482"/>
      <c r="L1482"/>
      <c r="M1482"/>
      <c r="N1482"/>
      <c r="O1482"/>
      <c r="P1482"/>
      <c r="Q1482"/>
      <c r="R1482"/>
      <c r="S1482"/>
      <c r="T1482"/>
      <c r="U1482"/>
      <c r="V1482"/>
      <c r="W1482"/>
      <c r="X1482"/>
      <c r="Y1482"/>
      <c r="Z1482"/>
      <c r="AA1482"/>
      <c r="AB1482"/>
      <c r="AC1482"/>
      <c r="AD1482"/>
      <c r="AE1482"/>
      <c r="AF1482"/>
      <c r="AG1482"/>
      <c r="AH1482"/>
      <c r="AI1482"/>
    </row>
    <row r="1483" spans="1:35" s="3" customFormat="1" ht="15.75" customHeight="1" x14ac:dyDescent="0.25">
      <c r="A1483" s="18" t="s">
        <v>1633</v>
      </c>
      <c r="B1483" s="17" t="s">
        <v>669</v>
      </c>
      <c r="C1483" s="20">
        <v>0.95599999999999996</v>
      </c>
      <c r="D1483" s="20">
        <v>0.44000000000000006</v>
      </c>
      <c r="E1483" s="20">
        <v>0.22500000000000001</v>
      </c>
      <c r="F1483" s="20">
        <v>0.54033333333333333</v>
      </c>
      <c r="G1483" s="20">
        <v>3943185.33</v>
      </c>
      <c r="H1483" s="27">
        <v>1.0358000000000001</v>
      </c>
      <c r="I1483" s="20">
        <f t="shared" ref="I1483:I1485" si="257">IFERROR((F1483*G1483*H1483)/1000,0)</f>
        <v>2206.9111874544983</v>
      </c>
      <c r="J1483"/>
      <c r="K1483"/>
      <c r="L1483"/>
      <c r="M1483"/>
      <c r="N1483"/>
      <c r="O1483"/>
      <c r="P1483"/>
      <c r="Q1483"/>
      <c r="R1483"/>
      <c r="S1483"/>
      <c r="T1483"/>
      <c r="U1483"/>
      <c r="V1483"/>
      <c r="W1483"/>
      <c r="X1483"/>
      <c r="Y1483"/>
      <c r="Z1483"/>
      <c r="AA1483"/>
      <c r="AB1483"/>
      <c r="AC1483"/>
      <c r="AD1483"/>
      <c r="AE1483"/>
      <c r="AF1483"/>
      <c r="AG1483"/>
      <c r="AH1483"/>
      <c r="AI1483"/>
    </row>
    <row r="1484" spans="1:35" s="3" customFormat="1" ht="15.75" customHeight="1" x14ac:dyDescent="0.25">
      <c r="A1484" s="18" t="s">
        <v>1634</v>
      </c>
      <c r="B1484" s="17" t="s">
        <v>703</v>
      </c>
      <c r="C1484" s="20">
        <v>0.1</v>
      </c>
      <c r="D1484" s="20">
        <v>0.35</v>
      </c>
      <c r="E1484" s="20">
        <v>0</v>
      </c>
      <c r="F1484" s="20">
        <v>0.15</v>
      </c>
      <c r="G1484" s="20">
        <v>4976949.22</v>
      </c>
      <c r="H1484" s="27">
        <v>1.0358000000000001</v>
      </c>
      <c r="I1484" s="20">
        <f t="shared" si="257"/>
        <v>773.26860031139995</v>
      </c>
      <c r="J1484"/>
      <c r="K1484"/>
      <c r="L1484"/>
      <c r="M1484"/>
      <c r="N1484"/>
      <c r="O1484"/>
      <c r="P1484"/>
      <c r="Q1484"/>
      <c r="R1484"/>
      <c r="S1484"/>
      <c r="T1484"/>
      <c r="U1484"/>
      <c r="V1484"/>
      <c r="W1484"/>
      <c r="X1484"/>
      <c r="Y1484"/>
      <c r="Z1484"/>
      <c r="AA1484"/>
      <c r="AB1484"/>
      <c r="AC1484"/>
      <c r="AD1484"/>
      <c r="AE1484"/>
      <c r="AF1484"/>
      <c r="AG1484"/>
      <c r="AH1484"/>
      <c r="AI1484"/>
    </row>
    <row r="1485" spans="1:35" s="3" customFormat="1" ht="31.5" customHeight="1" x14ac:dyDescent="0.25">
      <c r="A1485" s="18" t="s">
        <v>1635</v>
      </c>
      <c r="B1485" s="17" t="s">
        <v>1636</v>
      </c>
      <c r="C1485" s="20">
        <v>0</v>
      </c>
      <c r="D1485" s="20">
        <v>1.48</v>
      </c>
      <c r="E1485" s="20">
        <v>1.7210000000000001</v>
      </c>
      <c r="F1485" s="20">
        <v>1.0669999999999999</v>
      </c>
      <c r="G1485" s="20">
        <v>4021922.61</v>
      </c>
      <c r="H1485" s="27">
        <v>1.0358000000000001</v>
      </c>
      <c r="I1485" s="20">
        <f t="shared" si="257"/>
        <v>4445.0232378803457</v>
      </c>
      <c r="J1485"/>
      <c r="K1485"/>
      <c r="L1485"/>
      <c r="M1485"/>
      <c r="N1485"/>
      <c r="O1485"/>
      <c r="P1485"/>
      <c r="Q1485"/>
      <c r="R1485"/>
      <c r="S1485"/>
      <c r="T1485"/>
      <c r="U1485"/>
      <c r="V1485"/>
      <c r="W1485"/>
      <c r="X1485"/>
      <c r="Y1485"/>
      <c r="Z1485"/>
      <c r="AA1485"/>
      <c r="AB1485"/>
      <c r="AC1485"/>
      <c r="AD1485"/>
      <c r="AE1485"/>
      <c r="AF1485"/>
      <c r="AG1485"/>
      <c r="AH1485"/>
      <c r="AI1485"/>
    </row>
    <row r="1486" spans="1:35" s="3" customFormat="1" ht="31.5" customHeight="1" x14ac:dyDescent="0.25">
      <c r="A1486" s="18" t="s">
        <v>1637</v>
      </c>
      <c r="B1486" s="17" t="s">
        <v>1474</v>
      </c>
      <c r="C1486" s="20">
        <v>0</v>
      </c>
      <c r="D1486" s="20">
        <v>0.315</v>
      </c>
      <c r="E1486" s="20">
        <v>0.43</v>
      </c>
      <c r="F1486" s="20">
        <v>0.24833333333333332</v>
      </c>
      <c r="G1486" s="20" t="s">
        <v>15</v>
      </c>
      <c r="H1486" s="27">
        <v>1.0358000000000001</v>
      </c>
      <c r="I1486" s="20">
        <v>699.50240212104291</v>
      </c>
      <c r="J1486"/>
      <c r="K1486"/>
      <c r="L1486"/>
      <c r="M1486"/>
      <c r="N1486"/>
      <c r="O1486"/>
      <c r="P1486"/>
      <c r="Q1486"/>
      <c r="R1486"/>
      <c r="S1486"/>
      <c r="T1486"/>
      <c r="U1486"/>
      <c r="V1486"/>
      <c r="W1486"/>
      <c r="X1486"/>
      <c r="Y1486"/>
      <c r="Z1486"/>
      <c r="AA1486"/>
      <c r="AB1486"/>
      <c r="AC1486"/>
      <c r="AD1486"/>
      <c r="AE1486"/>
      <c r="AF1486"/>
      <c r="AG1486"/>
      <c r="AH1486"/>
      <c r="AI1486"/>
    </row>
    <row r="1487" spans="1:35" s="3" customFormat="1" ht="15.75" customHeight="1" x14ac:dyDescent="0.25">
      <c r="A1487" s="18" t="s">
        <v>1637</v>
      </c>
      <c r="B1487" s="17" t="s">
        <v>1638</v>
      </c>
      <c r="C1487" s="20">
        <v>0</v>
      </c>
      <c r="D1487" s="20">
        <v>0</v>
      </c>
      <c r="E1487" s="20">
        <v>0</v>
      </c>
      <c r="F1487" s="20">
        <v>0</v>
      </c>
      <c r="G1487" s="20" t="s">
        <v>15</v>
      </c>
      <c r="H1487" s="27">
        <v>1.0358000000000001</v>
      </c>
      <c r="I1487" s="20">
        <v>0</v>
      </c>
      <c r="J1487"/>
      <c r="K1487"/>
      <c r="L1487"/>
      <c r="M1487"/>
      <c r="N1487"/>
      <c r="O1487"/>
      <c r="P1487"/>
      <c r="Q1487"/>
      <c r="R1487"/>
      <c r="S1487"/>
      <c r="T1487"/>
      <c r="U1487"/>
      <c r="V1487"/>
      <c r="W1487"/>
      <c r="X1487"/>
      <c r="Y1487"/>
      <c r="Z1487"/>
      <c r="AA1487"/>
      <c r="AB1487"/>
      <c r="AC1487"/>
      <c r="AD1487"/>
      <c r="AE1487"/>
      <c r="AF1487"/>
      <c r="AG1487"/>
      <c r="AH1487"/>
      <c r="AI1487"/>
    </row>
    <row r="1488" spans="1:35" s="3" customFormat="1" ht="31.5" customHeight="1" x14ac:dyDescent="0.25">
      <c r="A1488" s="18" t="s">
        <v>1637</v>
      </c>
      <c r="B1488" s="17" t="s">
        <v>1639</v>
      </c>
      <c r="C1488" s="20">
        <v>0</v>
      </c>
      <c r="D1488" s="20">
        <v>0</v>
      </c>
      <c r="E1488" s="20">
        <v>0</v>
      </c>
      <c r="F1488" s="20">
        <v>0</v>
      </c>
      <c r="G1488" s="20" t="s">
        <v>15</v>
      </c>
      <c r="H1488" s="27">
        <v>1.0358000000000001</v>
      </c>
      <c r="I1488" s="20">
        <v>0</v>
      </c>
      <c r="J1488"/>
      <c r="K1488"/>
      <c r="L1488"/>
      <c r="M1488"/>
      <c r="N1488"/>
      <c r="O1488"/>
      <c r="P1488"/>
      <c r="Q1488"/>
      <c r="R1488"/>
      <c r="S1488"/>
      <c r="T1488"/>
      <c r="U1488"/>
      <c r="V1488"/>
      <c r="W1488"/>
      <c r="X1488"/>
      <c r="Y1488"/>
      <c r="Z1488"/>
      <c r="AA1488"/>
      <c r="AB1488"/>
      <c r="AC1488"/>
      <c r="AD1488"/>
      <c r="AE1488"/>
      <c r="AF1488"/>
      <c r="AG1488"/>
      <c r="AH1488"/>
      <c r="AI1488"/>
    </row>
    <row r="1489" spans="1:35" s="3" customFormat="1" ht="31.5" customHeight="1" x14ac:dyDescent="0.25">
      <c r="A1489" s="18" t="s">
        <v>1640</v>
      </c>
      <c r="B1489" s="17" t="s">
        <v>1632</v>
      </c>
      <c r="C1489" s="20">
        <v>0</v>
      </c>
      <c r="D1489" s="20">
        <v>0</v>
      </c>
      <c r="E1489" s="20">
        <v>0</v>
      </c>
      <c r="F1489" s="20">
        <v>0</v>
      </c>
      <c r="G1489" s="20" t="s">
        <v>15</v>
      </c>
      <c r="H1489" s="27">
        <v>1.0358000000000001</v>
      </c>
      <c r="I1489" s="20">
        <v>0</v>
      </c>
      <c r="J1489"/>
      <c r="K1489"/>
      <c r="L1489"/>
      <c r="M1489"/>
      <c r="N1489"/>
      <c r="O1489"/>
      <c r="P1489"/>
      <c r="Q1489"/>
      <c r="R1489"/>
      <c r="S1489"/>
      <c r="T1489"/>
      <c r="U1489"/>
      <c r="V1489"/>
      <c r="W1489"/>
      <c r="X1489"/>
      <c r="Y1489"/>
      <c r="Z1489"/>
      <c r="AA1489"/>
      <c r="AB1489"/>
      <c r="AC1489"/>
      <c r="AD1489"/>
      <c r="AE1489"/>
      <c r="AF1489"/>
      <c r="AG1489"/>
      <c r="AH1489"/>
      <c r="AI1489"/>
    </row>
    <row r="1490" spans="1:35" s="3" customFormat="1" ht="15.75" customHeight="1" x14ac:dyDescent="0.25">
      <c r="A1490" s="18" t="s">
        <v>1641</v>
      </c>
      <c r="B1490" s="17" t="s">
        <v>669</v>
      </c>
      <c r="C1490" s="20">
        <v>0</v>
      </c>
      <c r="D1490" s="20">
        <v>0.315</v>
      </c>
      <c r="E1490" s="20">
        <v>0.31</v>
      </c>
      <c r="F1490" s="20">
        <v>0.20833333333333334</v>
      </c>
      <c r="G1490" s="20">
        <v>2419422.2000000002</v>
      </c>
      <c r="H1490" s="27">
        <v>1.0358000000000001</v>
      </c>
      <c r="I1490" s="20">
        <f t="shared" ref="I1490:I1491" si="258">IFERROR((F1490*G1490*H1490)/1000,0)</f>
        <v>522.09114890833348</v>
      </c>
      <c r="J1490"/>
      <c r="K1490"/>
      <c r="L1490"/>
      <c r="M1490"/>
      <c r="N1490"/>
      <c r="O1490"/>
      <c r="P1490"/>
      <c r="Q1490"/>
      <c r="R1490"/>
      <c r="S1490"/>
      <c r="T1490"/>
      <c r="U1490"/>
      <c r="V1490"/>
      <c r="W1490"/>
      <c r="X1490"/>
      <c r="Y1490"/>
      <c r="Z1490"/>
      <c r="AA1490"/>
      <c r="AB1490"/>
      <c r="AC1490"/>
      <c r="AD1490"/>
      <c r="AE1490"/>
      <c r="AF1490"/>
      <c r="AG1490"/>
      <c r="AH1490"/>
      <c r="AI1490"/>
    </row>
    <row r="1491" spans="1:35" s="3" customFormat="1" ht="31.5" customHeight="1" x14ac:dyDescent="0.25">
      <c r="A1491" s="18" t="s">
        <v>1642</v>
      </c>
      <c r="B1491" s="17" t="s">
        <v>703</v>
      </c>
      <c r="C1491" s="20">
        <v>0</v>
      </c>
      <c r="D1491" s="20">
        <v>0</v>
      </c>
      <c r="E1491" s="20">
        <v>0</v>
      </c>
      <c r="F1491" s="20">
        <v>0</v>
      </c>
      <c r="G1491" s="20">
        <v>4198561.24</v>
      </c>
      <c r="H1491" s="27">
        <v>1.0358000000000001</v>
      </c>
      <c r="I1491" s="20">
        <f t="shared" si="258"/>
        <v>0</v>
      </c>
      <c r="J1491"/>
      <c r="K1491"/>
      <c r="L1491"/>
      <c r="M1491"/>
      <c r="N1491"/>
      <c r="O1491"/>
      <c r="P1491"/>
      <c r="Q1491"/>
      <c r="R1491"/>
      <c r="S1491"/>
      <c r="T1491"/>
      <c r="U1491"/>
      <c r="V1491"/>
      <c r="W1491"/>
      <c r="X1491"/>
      <c r="Y1491"/>
      <c r="Z1491"/>
      <c r="AA1491"/>
      <c r="AB1491"/>
      <c r="AC1491"/>
      <c r="AD1491"/>
      <c r="AE1491"/>
      <c r="AF1491"/>
      <c r="AG1491"/>
      <c r="AH1491"/>
      <c r="AI1491"/>
    </row>
    <row r="1492" spans="1:35" s="3" customFormat="1" ht="15.75" customHeight="1" x14ac:dyDescent="0.25">
      <c r="A1492" s="18" t="s">
        <v>1643</v>
      </c>
      <c r="B1492" s="17" t="s">
        <v>1644</v>
      </c>
      <c r="C1492" s="20">
        <v>0</v>
      </c>
      <c r="D1492" s="20">
        <v>0</v>
      </c>
      <c r="E1492" s="20">
        <v>0</v>
      </c>
      <c r="F1492" s="20">
        <v>0</v>
      </c>
      <c r="G1492" s="20" t="s">
        <v>15</v>
      </c>
      <c r="H1492" s="27">
        <v>1.0358000000000001</v>
      </c>
      <c r="I1492" s="20">
        <v>0</v>
      </c>
      <c r="J1492"/>
      <c r="K1492"/>
      <c r="L1492"/>
      <c r="M1492"/>
      <c r="N1492"/>
      <c r="O1492"/>
      <c r="P1492"/>
      <c r="Q1492"/>
      <c r="R1492"/>
      <c r="S1492"/>
      <c r="T1492"/>
      <c r="U1492"/>
      <c r="V1492"/>
      <c r="W1492"/>
      <c r="X1492"/>
      <c r="Y1492"/>
      <c r="Z1492"/>
      <c r="AA1492"/>
      <c r="AB1492"/>
      <c r="AC1492"/>
      <c r="AD1492"/>
      <c r="AE1492"/>
      <c r="AF1492"/>
      <c r="AG1492"/>
      <c r="AH1492"/>
      <c r="AI1492"/>
    </row>
    <row r="1493" spans="1:35" s="3" customFormat="1" ht="15.75" customHeight="1" x14ac:dyDescent="0.25">
      <c r="A1493" s="18" t="s">
        <v>1645</v>
      </c>
      <c r="B1493" s="17" t="s">
        <v>669</v>
      </c>
      <c r="C1493" s="20">
        <v>0</v>
      </c>
      <c r="D1493" s="20">
        <v>0</v>
      </c>
      <c r="E1493" s="20">
        <v>0.12</v>
      </c>
      <c r="F1493" s="20">
        <v>0.04</v>
      </c>
      <c r="G1493" s="20">
        <v>4138271.85</v>
      </c>
      <c r="H1493" s="27">
        <v>1.0358000000000001</v>
      </c>
      <c r="I1493" s="20">
        <f t="shared" ref="I1493:I1494" si="259">IFERROR((F1493*G1493*H1493)/1000,0)</f>
        <v>171.4568792892</v>
      </c>
      <c r="J1493"/>
      <c r="K1493"/>
      <c r="L1493"/>
      <c r="M1493"/>
      <c r="N1493"/>
      <c r="O1493"/>
      <c r="P1493"/>
      <c r="Q1493"/>
      <c r="R1493"/>
      <c r="S1493"/>
      <c r="T1493"/>
      <c r="U1493"/>
      <c r="V1493"/>
      <c r="W1493"/>
      <c r="X1493"/>
      <c r="Y1493"/>
      <c r="Z1493"/>
      <c r="AA1493"/>
      <c r="AB1493"/>
      <c r="AC1493"/>
      <c r="AD1493"/>
      <c r="AE1493"/>
      <c r="AF1493"/>
      <c r="AG1493"/>
      <c r="AH1493"/>
      <c r="AI1493"/>
    </row>
    <row r="1494" spans="1:35" s="3" customFormat="1" ht="15.75" customHeight="1" x14ac:dyDescent="0.25">
      <c r="A1494" s="18" t="s">
        <v>1646</v>
      </c>
      <c r="B1494" s="17" t="s">
        <v>703</v>
      </c>
      <c r="C1494" s="20">
        <v>0</v>
      </c>
      <c r="D1494" s="20">
        <v>0</v>
      </c>
      <c r="E1494" s="20">
        <v>0</v>
      </c>
      <c r="F1494" s="20">
        <v>0</v>
      </c>
      <c r="G1494" s="20">
        <v>4282464.6399999997</v>
      </c>
      <c r="H1494" s="27">
        <v>1.0358000000000001</v>
      </c>
      <c r="I1494" s="20">
        <f t="shared" si="259"/>
        <v>0</v>
      </c>
      <c r="J1494"/>
      <c r="K1494"/>
      <c r="L1494"/>
      <c r="M1494"/>
      <c r="N1494"/>
      <c r="O1494"/>
      <c r="P1494"/>
      <c r="Q1494"/>
      <c r="R1494"/>
      <c r="S1494"/>
      <c r="T1494"/>
      <c r="U1494"/>
      <c r="V1494"/>
      <c r="W1494"/>
      <c r="X1494"/>
      <c r="Y1494"/>
      <c r="Z1494"/>
      <c r="AA1494"/>
      <c r="AB1494"/>
      <c r="AC1494"/>
      <c r="AD1494"/>
      <c r="AE1494"/>
      <c r="AF1494"/>
      <c r="AG1494"/>
      <c r="AH1494"/>
      <c r="AI1494"/>
    </row>
    <row r="1495" spans="1:35" s="3" customFormat="1" ht="15.75" customHeight="1" x14ac:dyDescent="0.25">
      <c r="A1495" s="18" t="s">
        <v>1637</v>
      </c>
      <c r="B1495" s="17" t="s">
        <v>1647</v>
      </c>
      <c r="C1495" s="20">
        <v>0</v>
      </c>
      <c r="D1495" s="20">
        <v>0</v>
      </c>
      <c r="E1495" s="20">
        <v>0</v>
      </c>
      <c r="F1495" s="20">
        <v>0</v>
      </c>
      <c r="G1495" s="20" t="s">
        <v>15</v>
      </c>
      <c r="H1495" s="27">
        <v>1.0358000000000001</v>
      </c>
      <c r="I1495" s="20">
        <v>0</v>
      </c>
      <c r="J1495"/>
      <c r="K1495"/>
      <c r="L1495"/>
      <c r="M1495"/>
      <c r="N1495"/>
      <c r="O1495"/>
      <c r="P1495"/>
      <c r="Q1495"/>
      <c r="R1495"/>
      <c r="S1495"/>
      <c r="T1495"/>
      <c r="U1495"/>
      <c r="V1495"/>
      <c r="W1495"/>
      <c r="X1495"/>
      <c r="Y1495"/>
      <c r="Z1495"/>
      <c r="AA1495"/>
      <c r="AB1495"/>
      <c r="AC1495"/>
      <c r="AD1495"/>
      <c r="AE1495"/>
      <c r="AF1495"/>
      <c r="AG1495"/>
      <c r="AH1495"/>
      <c r="AI1495"/>
    </row>
    <row r="1496" spans="1:35" s="3" customFormat="1" ht="15.75" customHeight="1" x14ac:dyDescent="0.25">
      <c r="A1496" s="18" t="s">
        <v>1645</v>
      </c>
      <c r="B1496" s="17" t="s">
        <v>1648</v>
      </c>
      <c r="C1496" s="20">
        <v>0</v>
      </c>
      <c r="D1496" s="20">
        <v>0</v>
      </c>
      <c r="E1496" s="20">
        <v>0</v>
      </c>
      <c r="F1496" s="20">
        <v>0</v>
      </c>
      <c r="G1496" s="20" t="s">
        <v>15</v>
      </c>
      <c r="H1496" s="27">
        <v>1.0358000000000001</v>
      </c>
      <c r="I1496" s="20">
        <v>0</v>
      </c>
      <c r="J1496"/>
      <c r="K1496"/>
      <c r="L1496"/>
      <c r="M1496"/>
      <c r="N1496"/>
      <c r="O1496"/>
      <c r="P1496"/>
      <c r="Q1496"/>
      <c r="R1496"/>
      <c r="S1496"/>
      <c r="T1496"/>
      <c r="U1496"/>
      <c r="V1496"/>
      <c r="W1496"/>
      <c r="X1496"/>
      <c r="Y1496"/>
      <c r="Z1496"/>
      <c r="AA1496"/>
      <c r="AB1496"/>
      <c r="AC1496"/>
      <c r="AD1496"/>
      <c r="AE1496"/>
      <c r="AF1496"/>
      <c r="AG1496"/>
      <c r="AH1496"/>
      <c r="AI1496"/>
    </row>
    <row r="1497" spans="1:35" s="3" customFormat="1" ht="31.5" customHeight="1" x14ac:dyDescent="0.25">
      <c r="A1497" s="18" t="s">
        <v>1646</v>
      </c>
      <c r="B1497" s="17" t="s">
        <v>1649</v>
      </c>
      <c r="C1497" s="20">
        <v>0</v>
      </c>
      <c r="D1497" s="20">
        <v>0</v>
      </c>
      <c r="E1497" s="20">
        <v>0</v>
      </c>
      <c r="F1497" s="20">
        <v>0</v>
      </c>
      <c r="G1497" s="20" t="s">
        <v>15</v>
      </c>
      <c r="H1497" s="27">
        <v>1.0358000000000001</v>
      </c>
      <c r="I1497" s="20">
        <v>0</v>
      </c>
      <c r="J1497"/>
      <c r="K1497"/>
      <c r="L1497"/>
      <c r="M1497"/>
      <c r="N1497"/>
      <c r="O1497"/>
      <c r="P1497"/>
      <c r="Q1497"/>
      <c r="R1497"/>
      <c r="S1497"/>
      <c r="T1497"/>
      <c r="U1497"/>
      <c r="V1497"/>
      <c r="W1497"/>
      <c r="X1497"/>
      <c r="Y1497"/>
      <c r="Z1497"/>
      <c r="AA1497"/>
      <c r="AB1497"/>
      <c r="AC1497"/>
      <c r="AD1497"/>
      <c r="AE1497"/>
      <c r="AF1497"/>
      <c r="AG1497"/>
      <c r="AH1497"/>
      <c r="AI1497"/>
    </row>
    <row r="1498" spans="1:35" s="3" customFormat="1" ht="31.5" customHeight="1" x14ac:dyDescent="0.25">
      <c r="A1498" s="18" t="s">
        <v>1650</v>
      </c>
      <c r="B1498" s="17" t="s">
        <v>1651</v>
      </c>
      <c r="C1498" s="20">
        <v>0</v>
      </c>
      <c r="D1498" s="20">
        <v>0</v>
      </c>
      <c r="E1498" s="20">
        <v>0</v>
      </c>
      <c r="F1498" s="20">
        <v>0</v>
      </c>
      <c r="G1498" s="20" t="s">
        <v>15</v>
      </c>
      <c r="H1498" s="27">
        <v>1.0358000000000001</v>
      </c>
      <c r="I1498" s="20">
        <v>0</v>
      </c>
      <c r="J1498"/>
      <c r="K1498"/>
      <c r="L1498"/>
      <c r="M1498"/>
      <c r="N1498"/>
      <c r="O1498"/>
      <c r="P1498"/>
      <c r="Q1498"/>
      <c r="R1498"/>
      <c r="S1498"/>
      <c r="T1498"/>
      <c r="U1498"/>
      <c r="V1498"/>
      <c r="W1498"/>
      <c r="X1498"/>
      <c r="Y1498"/>
      <c r="Z1498"/>
      <c r="AA1498"/>
      <c r="AB1498"/>
      <c r="AC1498"/>
      <c r="AD1498"/>
      <c r="AE1498"/>
      <c r="AF1498"/>
      <c r="AG1498"/>
      <c r="AH1498"/>
      <c r="AI1498"/>
    </row>
    <row r="1499" spans="1:35" s="3" customFormat="1" ht="15.75" customHeight="1" x14ac:dyDescent="0.25">
      <c r="A1499" s="18" t="s">
        <v>1652</v>
      </c>
      <c r="B1499" s="17" t="s">
        <v>1653</v>
      </c>
      <c r="C1499" s="20">
        <v>0</v>
      </c>
      <c r="D1499" s="20">
        <v>0</v>
      </c>
      <c r="E1499" s="20">
        <v>0</v>
      </c>
      <c r="F1499" s="20">
        <v>0</v>
      </c>
      <c r="G1499" s="20" t="s">
        <v>15</v>
      </c>
      <c r="H1499" s="27">
        <v>1.0358000000000001</v>
      </c>
      <c r="I1499" s="20">
        <v>0</v>
      </c>
      <c r="J1499"/>
      <c r="K1499"/>
      <c r="L1499"/>
      <c r="M1499"/>
      <c r="N1499"/>
      <c r="O1499"/>
      <c r="P1499"/>
      <c r="Q1499"/>
      <c r="R1499"/>
      <c r="S1499"/>
      <c r="T1499"/>
      <c r="U1499"/>
      <c r="V1499"/>
      <c r="W1499"/>
      <c r="X1499"/>
      <c r="Y1499"/>
      <c r="Z1499"/>
      <c r="AA1499"/>
      <c r="AB1499"/>
      <c r="AC1499"/>
      <c r="AD1499"/>
      <c r="AE1499"/>
      <c r="AF1499"/>
      <c r="AG1499"/>
      <c r="AH1499"/>
      <c r="AI1499"/>
    </row>
    <row r="1500" spans="1:35" s="3" customFormat="1" ht="31.5" customHeight="1" x14ac:dyDescent="0.25">
      <c r="A1500" s="18" t="s">
        <v>1637</v>
      </c>
      <c r="B1500" s="17" t="s">
        <v>1654</v>
      </c>
      <c r="C1500" s="20">
        <v>0</v>
      </c>
      <c r="D1500" s="20">
        <v>0</v>
      </c>
      <c r="E1500" s="20">
        <v>0</v>
      </c>
      <c r="F1500" s="20">
        <v>0</v>
      </c>
      <c r="G1500" s="20" t="s">
        <v>15</v>
      </c>
      <c r="H1500" s="27">
        <v>1.0358000000000001</v>
      </c>
      <c r="I1500" s="20">
        <v>0</v>
      </c>
      <c r="J1500"/>
      <c r="K1500"/>
      <c r="L1500"/>
      <c r="M1500"/>
      <c r="N1500"/>
      <c r="O1500"/>
      <c r="P1500"/>
      <c r="Q1500"/>
      <c r="R1500"/>
      <c r="S1500"/>
      <c r="T1500"/>
      <c r="U1500"/>
      <c r="V1500"/>
      <c r="W1500"/>
      <c r="X1500"/>
      <c r="Y1500"/>
      <c r="Z1500"/>
      <c r="AA1500"/>
      <c r="AB1500"/>
      <c r="AC1500"/>
      <c r="AD1500"/>
      <c r="AE1500"/>
      <c r="AF1500"/>
      <c r="AG1500"/>
      <c r="AH1500"/>
      <c r="AI1500"/>
    </row>
    <row r="1501" spans="1:35" s="3" customFormat="1" ht="31.5" customHeight="1" x14ac:dyDescent="0.25">
      <c r="A1501" s="18" t="s">
        <v>1655</v>
      </c>
      <c r="B1501" s="17" t="s">
        <v>1648</v>
      </c>
      <c r="C1501" s="20">
        <v>0</v>
      </c>
      <c r="D1501" s="20">
        <v>0</v>
      </c>
      <c r="E1501" s="20">
        <v>0</v>
      </c>
      <c r="F1501" s="20">
        <v>0</v>
      </c>
      <c r="G1501" s="20" t="s">
        <v>15</v>
      </c>
      <c r="H1501" s="27">
        <v>1.0358000000000001</v>
      </c>
      <c r="I1501" s="20">
        <v>0</v>
      </c>
      <c r="J1501"/>
      <c r="K1501"/>
      <c r="L1501"/>
      <c r="M1501"/>
      <c r="N1501"/>
      <c r="O1501"/>
      <c r="P1501"/>
      <c r="Q1501"/>
      <c r="R1501"/>
      <c r="S1501"/>
      <c r="T1501"/>
      <c r="U1501"/>
      <c r="V1501"/>
      <c r="W1501"/>
      <c r="X1501"/>
      <c r="Y1501"/>
      <c r="Z1501"/>
      <c r="AA1501"/>
      <c r="AB1501"/>
      <c r="AC1501"/>
      <c r="AD1501"/>
      <c r="AE1501"/>
      <c r="AF1501"/>
      <c r="AG1501"/>
      <c r="AH1501"/>
      <c r="AI1501"/>
    </row>
    <row r="1502" spans="1:35" s="3" customFormat="1" ht="31.5" customHeight="1" x14ac:dyDescent="0.25">
      <c r="A1502" s="18" t="s">
        <v>1656</v>
      </c>
      <c r="B1502" s="17" t="s">
        <v>1649</v>
      </c>
      <c r="C1502" s="20">
        <v>0</v>
      </c>
      <c r="D1502" s="20">
        <v>0</v>
      </c>
      <c r="E1502" s="20">
        <v>0</v>
      </c>
      <c r="F1502" s="20">
        <v>0</v>
      </c>
      <c r="G1502" s="20" t="s">
        <v>15</v>
      </c>
      <c r="H1502" s="27">
        <v>1.0358000000000001</v>
      </c>
      <c r="I1502" s="20">
        <v>0</v>
      </c>
      <c r="J1502"/>
      <c r="K1502"/>
      <c r="L1502"/>
      <c r="M1502"/>
      <c r="N1502"/>
      <c r="O1502"/>
      <c r="P1502"/>
      <c r="Q1502"/>
      <c r="R1502"/>
      <c r="S1502"/>
      <c r="T1502"/>
      <c r="U1502"/>
      <c r="V1502"/>
      <c r="W1502"/>
      <c r="X1502"/>
      <c r="Y1502"/>
      <c r="Z1502"/>
      <c r="AA1502"/>
      <c r="AB1502"/>
      <c r="AC1502"/>
      <c r="AD1502"/>
      <c r="AE1502"/>
      <c r="AF1502"/>
      <c r="AG1502"/>
      <c r="AH1502"/>
      <c r="AI1502"/>
    </row>
    <row r="1503" spans="1:35" s="3" customFormat="1" ht="15.75" customHeight="1" x14ac:dyDescent="0.25">
      <c r="A1503" s="18" t="s">
        <v>1657</v>
      </c>
      <c r="B1503" s="17" t="s">
        <v>1651</v>
      </c>
      <c r="C1503" s="20">
        <v>0</v>
      </c>
      <c r="D1503" s="20">
        <v>0</v>
      </c>
      <c r="E1503" s="20">
        <v>0</v>
      </c>
      <c r="F1503" s="20">
        <v>0</v>
      </c>
      <c r="G1503" s="20" t="s">
        <v>15</v>
      </c>
      <c r="H1503" s="27">
        <v>1.0358000000000001</v>
      </c>
      <c r="I1503" s="20">
        <v>0</v>
      </c>
      <c r="J1503"/>
      <c r="K1503"/>
      <c r="L1503"/>
      <c r="M1503"/>
      <c r="N1503"/>
      <c r="O1503"/>
      <c r="P1503"/>
      <c r="Q1503"/>
      <c r="R1503"/>
      <c r="S1503"/>
      <c r="T1503"/>
      <c r="U1503"/>
      <c r="V1503"/>
      <c r="W1503"/>
      <c r="X1503"/>
      <c r="Y1503"/>
      <c r="Z1503"/>
      <c r="AA1503"/>
      <c r="AB1503"/>
      <c r="AC1503"/>
      <c r="AD1503"/>
      <c r="AE1503"/>
      <c r="AF1503"/>
      <c r="AG1503"/>
      <c r="AH1503"/>
      <c r="AI1503"/>
    </row>
    <row r="1504" spans="1:35" s="3" customFormat="1" ht="15.75" customHeight="1" x14ac:dyDescent="0.25">
      <c r="A1504" s="18" t="s">
        <v>1658</v>
      </c>
      <c r="B1504" s="17" t="s">
        <v>1653</v>
      </c>
      <c r="C1504" s="20">
        <v>0</v>
      </c>
      <c r="D1504" s="20">
        <v>0</v>
      </c>
      <c r="E1504" s="20">
        <v>0</v>
      </c>
      <c r="F1504" s="20">
        <v>0</v>
      </c>
      <c r="G1504" s="20" t="s">
        <v>15</v>
      </c>
      <c r="H1504" s="27">
        <v>1.0358000000000001</v>
      </c>
      <c r="I1504" s="20">
        <v>0</v>
      </c>
      <c r="J1504"/>
      <c r="K1504"/>
      <c r="L1504"/>
      <c r="M1504"/>
      <c r="N1504"/>
      <c r="O1504"/>
      <c r="P1504"/>
      <c r="Q1504"/>
      <c r="R1504"/>
      <c r="S1504"/>
      <c r="T1504"/>
      <c r="U1504"/>
      <c r="V1504"/>
      <c r="W1504"/>
      <c r="X1504"/>
      <c r="Y1504"/>
      <c r="Z1504"/>
      <c r="AA1504"/>
      <c r="AB1504"/>
      <c r="AC1504"/>
      <c r="AD1504"/>
      <c r="AE1504"/>
      <c r="AF1504"/>
      <c r="AG1504"/>
      <c r="AH1504"/>
      <c r="AI1504"/>
    </row>
    <row r="1505" spans="1:35" s="3" customFormat="1" ht="15.75" customHeight="1" x14ac:dyDescent="0.25">
      <c r="A1505" s="18" t="s">
        <v>1659</v>
      </c>
      <c r="B1505" s="17" t="s">
        <v>96</v>
      </c>
      <c r="C1505" s="20">
        <v>0</v>
      </c>
      <c r="D1505" s="20">
        <v>0</v>
      </c>
      <c r="E1505" s="20">
        <v>0</v>
      </c>
      <c r="F1505" s="20">
        <v>0</v>
      </c>
      <c r="G1505" s="20" t="s">
        <v>15</v>
      </c>
      <c r="H1505" s="27">
        <v>1.0369999999999999</v>
      </c>
      <c r="I1505" s="20">
        <v>0</v>
      </c>
      <c r="J1505"/>
      <c r="K1505"/>
      <c r="L1505"/>
      <c r="M1505"/>
      <c r="N1505"/>
      <c r="O1505"/>
      <c r="P1505"/>
      <c r="Q1505"/>
      <c r="R1505"/>
      <c r="S1505"/>
      <c r="T1505"/>
      <c r="U1505"/>
      <c r="V1505"/>
      <c r="W1505"/>
      <c r="X1505"/>
      <c r="Y1505"/>
      <c r="Z1505"/>
      <c r="AA1505"/>
      <c r="AB1505"/>
      <c r="AC1505"/>
      <c r="AD1505"/>
      <c r="AE1505"/>
      <c r="AF1505"/>
      <c r="AG1505"/>
      <c r="AH1505"/>
      <c r="AI1505"/>
    </row>
    <row r="1506" spans="1:35" s="3" customFormat="1" ht="31.5" customHeight="1" x14ac:dyDescent="0.25">
      <c r="A1506" s="18" t="s">
        <v>1660</v>
      </c>
      <c r="B1506" s="17" t="s">
        <v>120</v>
      </c>
      <c r="C1506" s="20">
        <v>1.448</v>
      </c>
      <c r="D1506" s="20">
        <v>0.79600000000000004</v>
      </c>
      <c r="E1506" s="20">
        <v>3.7829999999999999</v>
      </c>
      <c r="F1506" s="20">
        <v>2.0089999999999999</v>
      </c>
      <c r="G1506" s="20" t="s">
        <v>15</v>
      </c>
      <c r="H1506" s="27">
        <v>1.0369999999999999</v>
      </c>
      <c r="I1506" s="20">
        <v>11.244468580875234</v>
      </c>
      <c r="J1506"/>
      <c r="K1506"/>
      <c r="L1506"/>
      <c r="M1506"/>
      <c r="N1506"/>
      <c r="O1506"/>
      <c r="P1506"/>
      <c r="Q1506"/>
      <c r="R1506"/>
      <c r="S1506"/>
      <c r="T1506"/>
      <c r="U1506"/>
      <c r="V1506"/>
      <c r="W1506"/>
      <c r="X1506"/>
      <c r="Y1506"/>
      <c r="Z1506"/>
      <c r="AA1506"/>
      <c r="AB1506"/>
      <c r="AC1506"/>
      <c r="AD1506"/>
      <c r="AE1506"/>
      <c r="AF1506"/>
      <c r="AG1506"/>
      <c r="AH1506"/>
      <c r="AI1506"/>
    </row>
    <row r="1507" spans="1:35" s="3" customFormat="1" ht="15.75" customHeight="1" x14ac:dyDescent="0.25">
      <c r="A1507" s="18"/>
      <c r="B1507" s="17" t="s">
        <v>21</v>
      </c>
      <c r="C1507" s="20">
        <v>0</v>
      </c>
      <c r="D1507" s="20">
        <v>0</v>
      </c>
      <c r="E1507" s="20">
        <v>0</v>
      </c>
      <c r="F1507" s="20">
        <v>0</v>
      </c>
      <c r="G1507" s="20" t="s">
        <v>15</v>
      </c>
      <c r="H1507" s="27" t="s">
        <v>15</v>
      </c>
      <c r="I1507" s="20">
        <v>0</v>
      </c>
      <c r="J1507"/>
      <c r="K1507"/>
      <c r="L1507"/>
      <c r="M1507"/>
      <c r="N1507"/>
      <c r="O1507"/>
      <c r="P1507"/>
      <c r="Q1507"/>
      <c r="R1507"/>
      <c r="S1507"/>
      <c r="T1507"/>
      <c r="U1507"/>
      <c r="V1507"/>
      <c r="W1507"/>
      <c r="X1507"/>
      <c r="Y1507"/>
      <c r="Z1507"/>
      <c r="AA1507"/>
      <c r="AB1507"/>
      <c r="AC1507"/>
      <c r="AD1507"/>
      <c r="AE1507"/>
      <c r="AF1507"/>
      <c r="AG1507"/>
      <c r="AH1507"/>
      <c r="AI1507"/>
    </row>
    <row r="1508" spans="1:35" s="3" customFormat="1" ht="31.5" customHeight="1" x14ac:dyDescent="0.25">
      <c r="A1508" s="18" t="s">
        <v>1661</v>
      </c>
      <c r="B1508" s="17" t="s">
        <v>1662</v>
      </c>
      <c r="C1508" s="20">
        <v>0</v>
      </c>
      <c r="D1508" s="20">
        <v>0</v>
      </c>
      <c r="E1508" s="20">
        <v>0</v>
      </c>
      <c r="F1508" s="20">
        <v>0</v>
      </c>
      <c r="G1508" s="20" t="s">
        <v>15</v>
      </c>
      <c r="H1508" s="27">
        <v>1.0369999999999999</v>
      </c>
      <c r="I1508" s="20">
        <v>0</v>
      </c>
      <c r="J1508"/>
      <c r="K1508"/>
      <c r="L1508"/>
      <c r="M1508"/>
      <c r="N1508"/>
      <c r="O1508"/>
      <c r="P1508"/>
      <c r="Q1508"/>
      <c r="R1508"/>
      <c r="S1508"/>
      <c r="T1508"/>
      <c r="U1508"/>
      <c r="V1508"/>
      <c r="W1508"/>
      <c r="X1508"/>
      <c r="Y1508"/>
      <c r="Z1508"/>
      <c r="AA1508"/>
      <c r="AB1508"/>
      <c r="AC1508"/>
      <c r="AD1508"/>
      <c r="AE1508"/>
      <c r="AF1508"/>
      <c r="AG1508"/>
      <c r="AH1508"/>
      <c r="AI1508"/>
    </row>
    <row r="1509" spans="1:35" s="3" customFormat="1" ht="31.5" customHeight="1" x14ac:dyDescent="0.25">
      <c r="A1509" s="18" t="s">
        <v>1663</v>
      </c>
      <c r="B1509" s="17" t="s">
        <v>1664</v>
      </c>
      <c r="C1509" s="20">
        <v>0</v>
      </c>
      <c r="D1509" s="20">
        <v>0</v>
      </c>
      <c r="E1509" s="20">
        <v>0</v>
      </c>
      <c r="F1509" s="20">
        <v>0</v>
      </c>
      <c r="G1509" s="20" t="s">
        <v>15</v>
      </c>
      <c r="H1509" s="27">
        <v>1.0369999999999999</v>
      </c>
      <c r="I1509" s="20">
        <v>0</v>
      </c>
      <c r="J1509"/>
      <c r="K1509"/>
      <c r="L1509"/>
      <c r="M1509"/>
      <c r="N1509"/>
      <c r="O1509"/>
      <c r="P1509"/>
      <c r="Q1509"/>
      <c r="R1509"/>
      <c r="S1509"/>
      <c r="T1509"/>
      <c r="U1509"/>
      <c r="V1509"/>
      <c r="W1509"/>
      <c r="X1509"/>
      <c r="Y1509"/>
      <c r="Z1509"/>
      <c r="AA1509"/>
      <c r="AB1509"/>
      <c r="AC1509"/>
      <c r="AD1509"/>
      <c r="AE1509"/>
      <c r="AF1509"/>
      <c r="AG1509"/>
      <c r="AH1509"/>
      <c r="AI1509"/>
    </row>
    <row r="1510" spans="1:35" s="3" customFormat="1" ht="31.5" customHeight="1" x14ac:dyDescent="0.25">
      <c r="A1510" s="18" t="s">
        <v>1665</v>
      </c>
      <c r="B1510" s="17" t="s">
        <v>1666</v>
      </c>
      <c r="C1510" s="20">
        <v>0</v>
      </c>
      <c r="D1510" s="20">
        <v>0</v>
      </c>
      <c r="E1510" s="20">
        <v>0</v>
      </c>
      <c r="F1510" s="20">
        <v>0</v>
      </c>
      <c r="G1510" s="20" t="s">
        <v>15</v>
      </c>
      <c r="H1510" s="27">
        <v>1.0369999999999999</v>
      </c>
      <c r="I1510" s="20">
        <v>0</v>
      </c>
      <c r="J1510"/>
      <c r="K1510"/>
      <c r="L1510"/>
      <c r="M1510"/>
      <c r="N1510"/>
      <c r="O1510"/>
      <c r="P1510"/>
      <c r="Q1510"/>
      <c r="R1510"/>
      <c r="S1510"/>
      <c r="T1510"/>
      <c r="U1510"/>
      <c r="V1510"/>
      <c r="W1510"/>
      <c r="X1510"/>
      <c r="Y1510"/>
      <c r="Z1510"/>
      <c r="AA1510"/>
      <c r="AB1510"/>
      <c r="AC1510"/>
      <c r="AD1510"/>
      <c r="AE1510"/>
      <c r="AF1510"/>
      <c r="AG1510"/>
      <c r="AH1510"/>
      <c r="AI1510"/>
    </row>
    <row r="1511" spans="1:35" s="3" customFormat="1" ht="15.75" customHeight="1" x14ac:dyDescent="0.25">
      <c r="A1511" s="18" t="s">
        <v>1667</v>
      </c>
      <c r="B1511" s="17" t="s">
        <v>1668</v>
      </c>
      <c r="C1511" s="20">
        <v>0</v>
      </c>
      <c r="D1511" s="20">
        <v>0</v>
      </c>
      <c r="E1511" s="20">
        <v>0</v>
      </c>
      <c r="F1511" s="20">
        <v>0</v>
      </c>
      <c r="G1511" s="20" t="s">
        <v>15</v>
      </c>
      <c r="H1511" s="27">
        <v>1.0369999999999999</v>
      </c>
      <c r="I1511" s="20">
        <v>0</v>
      </c>
      <c r="J1511"/>
      <c r="K1511"/>
      <c r="L1511"/>
      <c r="M1511"/>
      <c r="N1511"/>
      <c r="O1511"/>
      <c r="P1511"/>
      <c r="Q1511"/>
      <c r="R1511"/>
      <c r="S1511"/>
      <c r="T1511"/>
      <c r="U1511"/>
      <c r="V1511"/>
      <c r="W1511"/>
      <c r="X1511"/>
      <c r="Y1511"/>
      <c r="Z1511"/>
      <c r="AA1511"/>
      <c r="AB1511"/>
      <c r="AC1511"/>
      <c r="AD1511"/>
      <c r="AE1511"/>
      <c r="AF1511"/>
      <c r="AG1511"/>
      <c r="AH1511"/>
      <c r="AI1511"/>
    </row>
    <row r="1512" spans="1:35" s="3" customFormat="1" ht="31.5" customHeight="1" x14ac:dyDescent="0.25">
      <c r="A1512" s="18" t="s">
        <v>1669</v>
      </c>
      <c r="B1512" s="17" t="s">
        <v>1670</v>
      </c>
      <c r="C1512" s="20">
        <v>0</v>
      </c>
      <c r="D1512" s="20">
        <v>0</v>
      </c>
      <c r="E1512" s="20">
        <v>0</v>
      </c>
      <c r="F1512" s="20">
        <v>0</v>
      </c>
      <c r="G1512" s="20" t="s">
        <v>15</v>
      </c>
      <c r="H1512" s="27">
        <v>1.0369999999999999</v>
      </c>
      <c r="I1512" s="20">
        <v>0</v>
      </c>
      <c r="J1512"/>
      <c r="K1512"/>
      <c r="L1512"/>
      <c r="M1512"/>
      <c r="N1512"/>
      <c r="O1512"/>
      <c r="P1512"/>
      <c r="Q1512"/>
      <c r="R1512"/>
      <c r="S1512"/>
      <c r="T1512"/>
      <c r="U1512"/>
      <c r="V1512"/>
      <c r="W1512"/>
      <c r="X1512"/>
      <c r="Y1512"/>
      <c r="Z1512"/>
      <c r="AA1512"/>
      <c r="AB1512"/>
      <c r="AC1512"/>
      <c r="AD1512"/>
      <c r="AE1512"/>
      <c r="AF1512"/>
      <c r="AG1512"/>
      <c r="AH1512"/>
      <c r="AI1512"/>
    </row>
    <row r="1513" spans="1:35" s="3" customFormat="1" ht="15.75" customHeight="1" x14ac:dyDescent="0.25">
      <c r="A1513" s="18" t="s">
        <v>1671</v>
      </c>
      <c r="B1513" s="17" t="s">
        <v>1672</v>
      </c>
      <c r="C1513" s="20">
        <v>0</v>
      </c>
      <c r="D1513" s="20">
        <v>0</v>
      </c>
      <c r="E1513" s="20">
        <v>0</v>
      </c>
      <c r="F1513" s="20">
        <v>0</v>
      </c>
      <c r="G1513" s="20" t="s">
        <v>15</v>
      </c>
      <c r="H1513" s="27">
        <v>1.0369999999999999</v>
      </c>
      <c r="I1513" s="20">
        <v>0</v>
      </c>
      <c r="J1513"/>
      <c r="K1513"/>
      <c r="L1513"/>
      <c r="M1513"/>
      <c r="N1513"/>
      <c r="O1513"/>
      <c r="P1513"/>
      <c r="Q1513"/>
      <c r="R1513"/>
      <c r="S1513"/>
      <c r="T1513"/>
      <c r="U1513"/>
      <c r="V1513"/>
      <c r="W1513"/>
      <c r="X1513"/>
      <c r="Y1513"/>
      <c r="Z1513"/>
      <c r="AA1513"/>
      <c r="AB1513"/>
      <c r="AC1513"/>
      <c r="AD1513"/>
      <c r="AE1513"/>
      <c r="AF1513"/>
      <c r="AG1513"/>
      <c r="AH1513"/>
      <c r="AI1513"/>
    </row>
    <row r="1514" spans="1:35" s="3" customFormat="1" ht="31.5" customHeight="1" x14ac:dyDescent="0.25">
      <c r="A1514" s="18" t="s">
        <v>1673</v>
      </c>
      <c r="B1514" s="17" t="s">
        <v>1674</v>
      </c>
      <c r="C1514" s="20">
        <v>0</v>
      </c>
      <c r="D1514" s="20">
        <v>0</v>
      </c>
      <c r="E1514" s="20">
        <v>0</v>
      </c>
      <c r="F1514" s="20">
        <v>0</v>
      </c>
      <c r="G1514" s="20" t="s">
        <v>15</v>
      </c>
      <c r="H1514" s="27">
        <v>1.0369999999999999</v>
      </c>
      <c r="I1514" s="20">
        <v>0</v>
      </c>
      <c r="J1514"/>
      <c r="K1514"/>
      <c r="L1514"/>
      <c r="M1514"/>
      <c r="N1514"/>
      <c r="O1514"/>
      <c r="P1514"/>
      <c r="Q1514"/>
      <c r="R1514"/>
      <c r="S1514"/>
      <c r="T1514"/>
      <c r="U1514"/>
      <c r="V1514"/>
      <c r="W1514"/>
      <c r="X1514"/>
      <c r="Y1514"/>
      <c r="Z1514"/>
      <c r="AA1514"/>
      <c r="AB1514"/>
      <c r="AC1514"/>
      <c r="AD1514"/>
      <c r="AE1514"/>
      <c r="AF1514"/>
      <c r="AG1514"/>
      <c r="AH1514"/>
      <c r="AI1514"/>
    </row>
    <row r="1515" spans="1:35" s="3" customFormat="1" ht="31.5" customHeight="1" x14ac:dyDescent="0.25">
      <c r="A1515" s="18" t="s">
        <v>1675</v>
      </c>
      <c r="B1515" s="17" t="s">
        <v>1676</v>
      </c>
      <c r="C1515" s="20">
        <v>0</v>
      </c>
      <c r="D1515" s="20">
        <v>0</v>
      </c>
      <c r="E1515" s="20">
        <v>0</v>
      </c>
      <c r="F1515" s="20">
        <v>0</v>
      </c>
      <c r="G1515" s="20" t="s">
        <v>15</v>
      </c>
      <c r="H1515" s="27">
        <v>1.0369999999999999</v>
      </c>
      <c r="I1515" s="20">
        <v>0</v>
      </c>
      <c r="J1515"/>
      <c r="K1515"/>
      <c r="L1515"/>
      <c r="M1515"/>
      <c r="N1515"/>
      <c r="O1515"/>
      <c r="P1515"/>
      <c r="Q1515"/>
      <c r="R1515"/>
      <c r="S1515"/>
      <c r="T1515"/>
      <c r="U1515"/>
      <c r="V1515"/>
      <c r="W1515"/>
      <c r="X1515"/>
      <c r="Y1515"/>
      <c r="Z1515"/>
      <c r="AA1515"/>
      <c r="AB1515"/>
      <c r="AC1515"/>
      <c r="AD1515"/>
      <c r="AE1515"/>
      <c r="AF1515"/>
      <c r="AG1515"/>
      <c r="AH1515"/>
      <c r="AI1515"/>
    </row>
    <row r="1516" spans="1:35" s="3" customFormat="1" ht="15.75" customHeight="1" x14ac:dyDescent="0.25">
      <c r="A1516" s="18" t="s">
        <v>1677</v>
      </c>
      <c r="B1516" s="17" t="s">
        <v>1678</v>
      </c>
      <c r="C1516" s="20">
        <v>0</v>
      </c>
      <c r="D1516" s="20">
        <v>0</v>
      </c>
      <c r="E1516" s="20">
        <v>0</v>
      </c>
      <c r="F1516" s="20">
        <v>0</v>
      </c>
      <c r="G1516" s="20" t="s">
        <v>15</v>
      </c>
      <c r="H1516" s="27">
        <v>1.0369999999999999</v>
      </c>
      <c r="I1516" s="20">
        <v>0</v>
      </c>
      <c r="J1516"/>
      <c r="K1516"/>
      <c r="L1516"/>
      <c r="M1516"/>
      <c r="N1516"/>
      <c r="O1516"/>
      <c r="P1516"/>
      <c r="Q1516"/>
      <c r="R1516"/>
      <c r="S1516"/>
      <c r="T1516"/>
      <c r="U1516"/>
      <c r="V1516"/>
      <c r="W1516"/>
      <c r="X1516"/>
      <c r="Y1516"/>
      <c r="Z1516"/>
      <c r="AA1516"/>
      <c r="AB1516"/>
      <c r="AC1516"/>
      <c r="AD1516"/>
      <c r="AE1516"/>
      <c r="AF1516"/>
      <c r="AG1516"/>
      <c r="AH1516"/>
      <c r="AI1516"/>
    </row>
    <row r="1517" spans="1:35" s="3" customFormat="1" ht="15.75" customHeight="1" x14ac:dyDescent="0.25">
      <c r="A1517" s="18" t="s">
        <v>1679</v>
      </c>
      <c r="B1517" s="17" t="s">
        <v>1680</v>
      </c>
      <c r="C1517" s="20">
        <v>0</v>
      </c>
      <c r="D1517" s="20">
        <v>0</v>
      </c>
      <c r="E1517" s="20">
        <v>0</v>
      </c>
      <c r="F1517" s="20">
        <v>0</v>
      </c>
      <c r="G1517" s="20" t="s">
        <v>15</v>
      </c>
      <c r="H1517" s="27">
        <v>1.0369999999999999</v>
      </c>
      <c r="I1517" s="20">
        <v>0</v>
      </c>
      <c r="J1517"/>
      <c r="K1517"/>
      <c r="L1517"/>
      <c r="M1517"/>
      <c r="N1517"/>
      <c r="O1517"/>
      <c r="P1517"/>
      <c r="Q1517"/>
      <c r="R1517"/>
      <c r="S1517"/>
      <c r="T1517"/>
      <c r="U1517"/>
      <c r="V1517"/>
      <c r="W1517"/>
      <c r="X1517"/>
      <c r="Y1517"/>
      <c r="Z1517"/>
      <c r="AA1517"/>
      <c r="AB1517"/>
      <c r="AC1517"/>
      <c r="AD1517"/>
      <c r="AE1517"/>
      <c r="AF1517"/>
      <c r="AG1517"/>
      <c r="AH1517"/>
      <c r="AI1517"/>
    </row>
    <row r="1518" spans="1:35" s="3" customFormat="1" ht="15.75" customHeight="1" x14ac:dyDescent="0.25">
      <c r="A1518" s="18" t="s">
        <v>1681</v>
      </c>
      <c r="B1518" s="17" t="s">
        <v>1682</v>
      </c>
      <c r="C1518" s="20">
        <v>0</v>
      </c>
      <c r="D1518" s="20">
        <v>0</v>
      </c>
      <c r="E1518" s="20">
        <v>0</v>
      </c>
      <c r="F1518" s="20">
        <v>0</v>
      </c>
      <c r="G1518" s="20" t="s">
        <v>15</v>
      </c>
      <c r="H1518" s="27">
        <v>1.0369999999999999</v>
      </c>
      <c r="I1518" s="20">
        <v>0</v>
      </c>
      <c r="J1518"/>
      <c r="K1518"/>
      <c r="L1518"/>
      <c r="M1518"/>
      <c r="N1518"/>
      <c r="O1518"/>
      <c r="P1518"/>
      <c r="Q1518"/>
      <c r="R1518"/>
      <c r="S1518"/>
      <c r="T1518"/>
      <c r="U1518"/>
      <c r="V1518"/>
      <c r="W1518"/>
      <c r="X1518"/>
      <c r="Y1518"/>
      <c r="Z1518"/>
      <c r="AA1518"/>
      <c r="AB1518"/>
      <c r="AC1518"/>
      <c r="AD1518"/>
      <c r="AE1518"/>
      <c r="AF1518"/>
      <c r="AG1518"/>
      <c r="AH1518"/>
      <c r="AI1518"/>
    </row>
    <row r="1519" spans="1:35" s="3" customFormat="1" ht="31.5" customHeight="1" x14ac:dyDescent="0.25">
      <c r="A1519" s="18" t="s">
        <v>1683</v>
      </c>
      <c r="B1519" s="17" t="s">
        <v>1684</v>
      </c>
      <c r="C1519" s="20">
        <v>0</v>
      </c>
      <c r="D1519" s="20">
        <v>0</v>
      </c>
      <c r="E1519" s="20">
        <v>0</v>
      </c>
      <c r="F1519" s="20">
        <v>0</v>
      </c>
      <c r="G1519" s="20" t="s">
        <v>15</v>
      </c>
      <c r="H1519" s="27">
        <v>1.0369999999999999</v>
      </c>
      <c r="I1519" s="20">
        <v>0</v>
      </c>
      <c r="J1519"/>
      <c r="K1519"/>
      <c r="L1519"/>
      <c r="M1519"/>
      <c r="N1519"/>
      <c r="O1519"/>
      <c r="P1519"/>
      <c r="Q1519"/>
      <c r="R1519"/>
      <c r="S1519"/>
      <c r="T1519"/>
      <c r="U1519"/>
      <c r="V1519"/>
      <c r="W1519"/>
      <c r="X1519"/>
      <c r="Y1519"/>
      <c r="Z1519"/>
      <c r="AA1519"/>
      <c r="AB1519"/>
      <c r="AC1519"/>
      <c r="AD1519"/>
      <c r="AE1519"/>
      <c r="AF1519"/>
      <c r="AG1519"/>
      <c r="AH1519"/>
      <c r="AI1519"/>
    </row>
    <row r="1520" spans="1:35" s="3" customFormat="1" ht="15.75" customHeight="1" x14ac:dyDescent="0.25">
      <c r="A1520" s="18"/>
      <c r="B1520" s="17" t="s">
        <v>47</v>
      </c>
      <c r="C1520" s="20">
        <v>0</v>
      </c>
      <c r="D1520" s="20">
        <v>0</v>
      </c>
      <c r="E1520" s="20">
        <v>0</v>
      </c>
      <c r="F1520" s="20">
        <v>0</v>
      </c>
      <c r="G1520" s="20" t="s">
        <v>15</v>
      </c>
      <c r="H1520" s="27" t="s">
        <v>15</v>
      </c>
      <c r="I1520" s="20">
        <v>0</v>
      </c>
      <c r="J1520"/>
      <c r="K1520"/>
      <c r="L1520"/>
      <c r="M1520"/>
      <c r="N1520"/>
      <c r="O1520"/>
      <c r="P1520"/>
      <c r="Q1520"/>
      <c r="R1520"/>
      <c r="S1520"/>
      <c r="T1520"/>
      <c r="U1520"/>
      <c r="V1520"/>
      <c r="W1520"/>
      <c r="X1520"/>
      <c r="Y1520"/>
      <c r="Z1520"/>
      <c r="AA1520"/>
      <c r="AB1520"/>
      <c r="AC1520"/>
      <c r="AD1520"/>
      <c r="AE1520"/>
      <c r="AF1520"/>
      <c r="AG1520"/>
      <c r="AH1520"/>
      <c r="AI1520"/>
    </row>
    <row r="1521" spans="1:35" s="3" customFormat="1" ht="15.75" customHeight="1" x14ac:dyDescent="0.25">
      <c r="A1521" s="18" t="s">
        <v>1685</v>
      </c>
      <c r="B1521" s="17" t="s">
        <v>1686</v>
      </c>
      <c r="C1521" s="20">
        <v>2.5000000000000001E-2</v>
      </c>
      <c r="D1521" s="20">
        <v>0</v>
      </c>
      <c r="E1521" s="20">
        <v>0.254</v>
      </c>
      <c r="F1521" s="20">
        <v>9.3000000000000013E-2</v>
      </c>
      <c r="G1521" s="20">
        <v>16158.63</v>
      </c>
      <c r="H1521" s="27">
        <v>1.0369999999999999</v>
      </c>
      <c r="I1521" s="20">
        <f t="shared" ref="I1521:I1523" si="260">IFERROR((F1521*G1521*H1521)/1000,0)</f>
        <v>1.5583544358299999</v>
      </c>
      <c r="J1521"/>
      <c r="K1521"/>
      <c r="L1521"/>
      <c r="M1521"/>
      <c r="N1521"/>
      <c r="O1521"/>
      <c r="P1521"/>
      <c r="Q1521"/>
      <c r="R1521"/>
      <c r="S1521"/>
      <c r="T1521"/>
      <c r="U1521"/>
      <c r="V1521"/>
      <c r="W1521"/>
      <c r="X1521"/>
      <c r="Y1521"/>
      <c r="Z1521"/>
      <c r="AA1521"/>
      <c r="AB1521"/>
      <c r="AC1521"/>
      <c r="AD1521"/>
      <c r="AE1521"/>
      <c r="AF1521"/>
      <c r="AG1521"/>
      <c r="AH1521"/>
      <c r="AI1521"/>
    </row>
    <row r="1522" spans="1:35" s="3" customFormat="1" ht="47.25" customHeight="1" x14ac:dyDescent="0.25">
      <c r="A1522" s="18" t="s">
        <v>1687</v>
      </c>
      <c r="B1522" s="17" t="s">
        <v>1688</v>
      </c>
      <c r="C1522" s="20">
        <v>0</v>
      </c>
      <c r="D1522" s="20">
        <v>0</v>
      </c>
      <c r="E1522" s="20">
        <v>0</v>
      </c>
      <c r="F1522" s="20">
        <v>0</v>
      </c>
      <c r="G1522" s="20">
        <v>10461.68</v>
      </c>
      <c r="H1522" s="27">
        <v>1.0369999999999999</v>
      </c>
      <c r="I1522" s="20">
        <f t="shared" si="260"/>
        <v>0</v>
      </c>
      <c r="J1522"/>
      <c r="K1522"/>
      <c r="L1522"/>
      <c r="M1522"/>
      <c r="N1522"/>
      <c r="O1522"/>
      <c r="P1522"/>
      <c r="Q1522"/>
      <c r="R1522"/>
      <c r="S1522"/>
      <c r="T1522"/>
      <c r="U1522"/>
      <c r="V1522"/>
      <c r="W1522"/>
      <c r="X1522"/>
      <c r="Y1522"/>
      <c r="Z1522"/>
      <c r="AA1522"/>
      <c r="AB1522"/>
      <c r="AC1522"/>
      <c r="AD1522"/>
      <c r="AE1522"/>
      <c r="AF1522"/>
      <c r="AG1522"/>
      <c r="AH1522"/>
      <c r="AI1522"/>
    </row>
    <row r="1523" spans="1:35" s="3" customFormat="1" ht="31.5" customHeight="1" x14ac:dyDescent="0.25">
      <c r="A1523" s="18" t="s">
        <v>1689</v>
      </c>
      <c r="B1523" s="17" t="s">
        <v>1535</v>
      </c>
      <c r="C1523" s="20">
        <v>6.3E-2</v>
      </c>
      <c r="D1523" s="20">
        <v>0.126</v>
      </c>
      <c r="E1523" s="20">
        <v>0.26900000000000002</v>
      </c>
      <c r="F1523" s="20">
        <v>0.15266666666666667</v>
      </c>
      <c r="G1523" s="20">
        <v>6717.64</v>
      </c>
      <c r="H1523" s="27">
        <v>1.0369999999999999</v>
      </c>
      <c r="I1523" s="20">
        <f t="shared" si="260"/>
        <v>1.0635054158133332</v>
      </c>
      <c r="J1523"/>
      <c r="K1523"/>
      <c r="L1523"/>
      <c r="M1523"/>
      <c r="N1523"/>
      <c r="O1523"/>
      <c r="P1523"/>
      <c r="Q1523"/>
      <c r="R1523"/>
      <c r="S1523"/>
      <c r="T1523"/>
      <c r="U1523"/>
      <c r="V1523"/>
      <c r="W1523"/>
      <c r="X1523"/>
      <c r="Y1523"/>
      <c r="Z1523"/>
      <c r="AA1523"/>
      <c r="AB1523"/>
      <c r="AC1523"/>
      <c r="AD1523"/>
      <c r="AE1523"/>
      <c r="AF1523"/>
      <c r="AG1523"/>
      <c r="AH1523"/>
      <c r="AI1523"/>
    </row>
    <row r="1524" spans="1:35" s="3" customFormat="1" ht="31.5" customHeight="1" x14ac:dyDescent="0.25">
      <c r="A1524" s="18" t="s">
        <v>1690</v>
      </c>
      <c r="B1524" s="17" t="s">
        <v>1668</v>
      </c>
      <c r="C1524" s="20">
        <v>0</v>
      </c>
      <c r="D1524" s="20">
        <v>0</v>
      </c>
      <c r="E1524" s="20">
        <v>0</v>
      </c>
      <c r="F1524" s="20">
        <v>0</v>
      </c>
      <c r="G1524" s="20" t="s">
        <v>15</v>
      </c>
      <c r="H1524" s="27">
        <v>1.0369999999999999</v>
      </c>
      <c r="I1524" s="20">
        <v>0</v>
      </c>
      <c r="J1524"/>
      <c r="K1524"/>
      <c r="L1524"/>
      <c r="M1524"/>
      <c r="N1524"/>
      <c r="O1524"/>
      <c r="P1524"/>
      <c r="Q1524"/>
      <c r="R1524"/>
      <c r="S1524"/>
      <c r="T1524"/>
      <c r="U1524"/>
      <c r="V1524"/>
      <c r="W1524"/>
      <c r="X1524"/>
      <c r="Y1524"/>
      <c r="Z1524"/>
      <c r="AA1524"/>
      <c r="AB1524"/>
      <c r="AC1524"/>
      <c r="AD1524"/>
      <c r="AE1524"/>
      <c r="AF1524"/>
      <c r="AG1524"/>
      <c r="AH1524"/>
      <c r="AI1524"/>
    </row>
    <row r="1525" spans="1:35" s="3" customFormat="1" ht="15.75" customHeight="1" x14ac:dyDescent="0.25">
      <c r="A1525" s="18" t="s">
        <v>1691</v>
      </c>
      <c r="B1525" s="17" t="s">
        <v>1670</v>
      </c>
      <c r="C1525" s="20">
        <v>0.4</v>
      </c>
      <c r="D1525" s="20">
        <v>0.1</v>
      </c>
      <c r="E1525" s="20">
        <v>0.60000000000000009</v>
      </c>
      <c r="F1525" s="20">
        <v>0.3666666666666667</v>
      </c>
      <c r="G1525" s="20">
        <v>5350.07</v>
      </c>
      <c r="H1525" s="27">
        <v>1.0369999999999999</v>
      </c>
      <c r="I1525" s="20">
        <f t="shared" ref="I1525:I1528" si="261">IFERROR((F1525*G1525*H1525)/1000,0)</f>
        <v>2.0342749496666666</v>
      </c>
      <c r="J1525"/>
      <c r="K1525"/>
      <c r="L1525"/>
      <c r="M1525"/>
      <c r="N1525"/>
      <c r="O1525"/>
      <c r="P1525"/>
      <c r="Q1525"/>
      <c r="R1525"/>
      <c r="S1525"/>
      <c r="T1525"/>
      <c r="U1525"/>
      <c r="V1525"/>
      <c r="W1525"/>
      <c r="X1525"/>
      <c r="Y1525"/>
      <c r="Z1525"/>
      <c r="AA1525"/>
      <c r="AB1525"/>
      <c r="AC1525"/>
      <c r="AD1525"/>
      <c r="AE1525"/>
      <c r="AF1525"/>
      <c r="AG1525"/>
      <c r="AH1525"/>
      <c r="AI1525"/>
    </row>
    <row r="1526" spans="1:35" s="3" customFormat="1" ht="31.5" customHeight="1" x14ac:dyDescent="0.25">
      <c r="A1526" s="18" t="s">
        <v>1692</v>
      </c>
      <c r="B1526" s="17" t="s">
        <v>1693</v>
      </c>
      <c r="C1526" s="20">
        <v>0.16</v>
      </c>
      <c r="D1526" s="20">
        <v>0.32</v>
      </c>
      <c r="E1526" s="20">
        <v>1.7599999999999998</v>
      </c>
      <c r="F1526" s="20">
        <v>0.74666666666666659</v>
      </c>
      <c r="G1526" s="20">
        <v>5858.8</v>
      </c>
      <c r="H1526" s="27">
        <v>1.0369999999999999</v>
      </c>
      <c r="I1526" s="20">
        <f t="shared" si="261"/>
        <v>4.5364297813333332</v>
      </c>
      <c r="J1526"/>
      <c r="K1526"/>
      <c r="L1526"/>
      <c r="M1526"/>
      <c r="N1526"/>
      <c r="O1526"/>
      <c r="P1526"/>
      <c r="Q1526"/>
      <c r="R1526"/>
      <c r="S1526"/>
      <c r="T1526"/>
      <c r="U1526"/>
      <c r="V1526"/>
      <c r="W1526"/>
      <c r="X1526"/>
      <c r="Y1526"/>
      <c r="Z1526"/>
      <c r="AA1526"/>
      <c r="AB1526"/>
      <c r="AC1526"/>
      <c r="AD1526"/>
      <c r="AE1526"/>
      <c r="AF1526"/>
      <c r="AG1526"/>
      <c r="AH1526"/>
      <c r="AI1526"/>
    </row>
    <row r="1527" spans="1:35" s="3" customFormat="1" ht="15.75" customHeight="1" x14ac:dyDescent="0.25">
      <c r="A1527" s="18" t="s">
        <v>1694</v>
      </c>
      <c r="B1527" s="17" t="s">
        <v>1695</v>
      </c>
      <c r="C1527" s="20">
        <v>0</v>
      </c>
      <c r="D1527" s="20">
        <v>0.25</v>
      </c>
      <c r="E1527" s="20">
        <v>0.5</v>
      </c>
      <c r="F1527" s="20">
        <v>0.25</v>
      </c>
      <c r="G1527" s="20">
        <v>3127.77</v>
      </c>
      <c r="H1527" s="27">
        <v>1.0369999999999999</v>
      </c>
      <c r="I1527" s="20">
        <f t="shared" si="261"/>
        <v>0.81087437249999994</v>
      </c>
      <c r="J1527"/>
      <c r="K1527"/>
      <c r="L1527"/>
      <c r="M1527"/>
      <c r="N1527"/>
      <c r="O1527"/>
      <c r="P1527"/>
      <c r="Q1527"/>
      <c r="R1527"/>
      <c r="S1527"/>
      <c r="T1527"/>
      <c r="U1527"/>
      <c r="V1527"/>
      <c r="W1527"/>
      <c r="X1527"/>
      <c r="Y1527"/>
      <c r="Z1527"/>
      <c r="AA1527"/>
      <c r="AB1527"/>
      <c r="AC1527"/>
      <c r="AD1527"/>
      <c r="AE1527"/>
      <c r="AF1527"/>
      <c r="AG1527"/>
      <c r="AH1527"/>
      <c r="AI1527"/>
    </row>
    <row r="1528" spans="1:35" s="3" customFormat="1" ht="31.5" customHeight="1" x14ac:dyDescent="0.25">
      <c r="A1528" s="18" t="s">
        <v>1696</v>
      </c>
      <c r="B1528" s="17" t="s">
        <v>1697</v>
      </c>
      <c r="C1528" s="20">
        <v>0</v>
      </c>
      <c r="D1528" s="20">
        <v>0</v>
      </c>
      <c r="E1528" s="20">
        <v>0</v>
      </c>
      <c r="F1528" s="20">
        <v>0</v>
      </c>
      <c r="G1528" s="20">
        <v>1819.41</v>
      </c>
      <c r="H1528" s="27">
        <v>1.0369999999999999</v>
      </c>
      <c r="I1528" s="20">
        <f t="shared" si="261"/>
        <v>0</v>
      </c>
      <c r="J1528"/>
      <c r="K1528"/>
      <c r="L1528"/>
      <c r="M1528"/>
      <c r="N1528"/>
      <c r="O1528"/>
      <c r="P1528"/>
      <c r="Q1528"/>
      <c r="R1528"/>
      <c r="S1528"/>
      <c r="T1528"/>
      <c r="U1528"/>
      <c r="V1528"/>
      <c r="W1528"/>
      <c r="X1528"/>
      <c r="Y1528"/>
      <c r="Z1528"/>
      <c r="AA1528"/>
      <c r="AB1528"/>
      <c r="AC1528"/>
      <c r="AD1528"/>
      <c r="AE1528"/>
      <c r="AF1528"/>
      <c r="AG1528"/>
      <c r="AH1528"/>
      <c r="AI1528"/>
    </row>
    <row r="1529" spans="1:35" s="3" customFormat="1" ht="15.75" customHeight="1" x14ac:dyDescent="0.25">
      <c r="A1529" s="18" t="s">
        <v>1698</v>
      </c>
      <c r="B1529" s="17" t="s">
        <v>1699</v>
      </c>
      <c r="C1529" s="20">
        <v>0</v>
      </c>
      <c r="D1529" s="20">
        <v>0</v>
      </c>
      <c r="E1529" s="20">
        <v>0</v>
      </c>
      <c r="F1529" s="20">
        <v>0</v>
      </c>
      <c r="G1529" s="20" t="s">
        <v>15</v>
      </c>
      <c r="H1529" s="27">
        <v>1.0369999999999999</v>
      </c>
      <c r="I1529" s="20">
        <v>0</v>
      </c>
      <c r="J1529"/>
      <c r="K1529"/>
      <c r="L1529"/>
      <c r="M1529"/>
      <c r="N1529"/>
      <c r="O1529"/>
      <c r="P1529"/>
      <c r="Q1529"/>
      <c r="R1529"/>
      <c r="S1529"/>
      <c r="T1529"/>
      <c r="U1529"/>
      <c r="V1529"/>
      <c r="W1529"/>
      <c r="X1529"/>
      <c r="Y1529"/>
      <c r="Z1529"/>
      <c r="AA1529"/>
      <c r="AB1529"/>
      <c r="AC1529"/>
      <c r="AD1529"/>
      <c r="AE1529"/>
      <c r="AF1529"/>
      <c r="AG1529"/>
      <c r="AH1529"/>
      <c r="AI1529"/>
    </row>
    <row r="1530" spans="1:35" s="3" customFormat="1" ht="31.5" customHeight="1" x14ac:dyDescent="0.25">
      <c r="A1530" s="18" t="s">
        <v>1700</v>
      </c>
      <c r="B1530" s="17" t="s">
        <v>1547</v>
      </c>
      <c r="C1530" s="20">
        <v>0.8</v>
      </c>
      <c r="D1530" s="20">
        <v>0</v>
      </c>
      <c r="E1530" s="20">
        <v>0.4</v>
      </c>
      <c r="F1530" s="20">
        <v>0.40000000000000008</v>
      </c>
      <c r="G1530" s="20">
        <v>2792.26</v>
      </c>
      <c r="H1530" s="27">
        <v>1.0369999999999999</v>
      </c>
      <c r="I1530" s="20">
        <f t="shared" ref="I1530:I1531" si="262">IFERROR((F1530*G1530*H1530)/1000,0)</f>
        <v>1.1582294479999999</v>
      </c>
      <c r="J1530"/>
      <c r="K1530"/>
      <c r="L1530"/>
      <c r="M1530"/>
      <c r="N1530"/>
      <c r="O1530"/>
      <c r="P1530"/>
      <c r="Q1530"/>
      <c r="R1530"/>
      <c r="S1530"/>
      <c r="T1530"/>
      <c r="U1530"/>
      <c r="V1530"/>
      <c r="W1530"/>
      <c r="X1530"/>
      <c r="Y1530"/>
      <c r="Z1530"/>
      <c r="AA1530"/>
      <c r="AB1530"/>
      <c r="AC1530"/>
      <c r="AD1530"/>
      <c r="AE1530"/>
      <c r="AF1530"/>
      <c r="AG1530"/>
      <c r="AH1530"/>
      <c r="AI1530"/>
    </row>
    <row r="1531" spans="1:35" s="3" customFormat="1" ht="15.75" customHeight="1" x14ac:dyDescent="0.25">
      <c r="A1531" s="18" t="s">
        <v>1701</v>
      </c>
      <c r="B1531" s="17" t="s">
        <v>1549</v>
      </c>
      <c r="C1531" s="20">
        <v>0</v>
      </c>
      <c r="D1531" s="20">
        <v>0</v>
      </c>
      <c r="E1531" s="20">
        <v>0</v>
      </c>
      <c r="F1531" s="20">
        <v>0</v>
      </c>
      <c r="G1531" s="20">
        <v>2983.24</v>
      </c>
      <c r="H1531" s="27">
        <v>1.0369999999999999</v>
      </c>
      <c r="I1531" s="20">
        <f t="shared" si="262"/>
        <v>0</v>
      </c>
      <c r="J1531"/>
      <c r="K1531"/>
      <c r="L1531"/>
      <c r="M1531"/>
      <c r="N1531"/>
      <c r="O1531"/>
      <c r="P1531"/>
      <c r="Q1531"/>
      <c r="R1531"/>
      <c r="S1531"/>
      <c r="T1531"/>
      <c r="U1531"/>
      <c r="V1531"/>
      <c r="W1531"/>
      <c r="X1531"/>
      <c r="Y1531"/>
      <c r="Z1531"/>
      <c r="AA1531"/>
      <c r="AB1531"/>
      <c r="AC1531"/>
      <c r="AD1531"/>
      <c r="AE1531"/>
      <c r="AF1531"/>
      <c r="AG1531"/>
      <c r="AH1531"/>
      <c r="AI1531"/>
    </row>
    <row r="1532" spans="1:35" s="3" customFormat="1" ht="31.5" customHeight="1" x14ac:dyDescent="0.25">
      <c r="A1532" s="18" t="s">
        <v>1702</v>
      </c>
      <c r="B1532" s="17" t="s">
        <v>1678</v>
      </c>
      <c r="C1532" s="20">
        <v>0</v>
      </c>
      <c r="D1532" s="20">
        <v>0</v>
      </c>
      <c r="E1532" s="20">
        <v>0</v>
      </c>
      <c r="F1532" s="20">
        <v>0</v>
      </c>
      <c r="G1532" s="20" t="s">
        <v>15</v>
      </c>
      <c r="H1532" s="27">
        <v>1.0369999999999999</v>
      </c>
      <c r="I1532" s="20">
        <v>0</v>
      </c>
      <c r="J1532"/>
      <c r="K1532"/>
      <c r="L1532"/>
      <c r="M1532"/>
      <c r="N1532"/>
      <c r="O1532"/>
      <c r="P1532"/>
      <c r="Q1532"/>
      <c r="R1532"/>
      <c r="S1532"/>
      <c r="T1532"/>
      <c r="U1532"/>
      <c r="V1532"/>
      <c r="W1532"/>
      <c r="X1532"/>
      <c r="Y1532"/>
      <c r="Z1532"/>
      <c r="AA1532"/>
      <c r="AB1532"/>
      <c r="AC1532"/>
      <c r="AD1532"/>
      <c r="AE1532"/>
      <c r="AF1532"/>
      <c r="AG1532"/>
      <c r="AH1532"/>
      <c r="AI1532"/>
    </row>
    <row r="1533" spans="1:35" s="3" customFormat="1" ht="31.5" customHeight="1" x14ac:dyDescent="0.25">
      <c r="A1533" s="18" t="s">
        <v>1703</v>
      </c>
      <c r="B1533" s="17" t="s">
        <v>1680</v>
      </c>
      <c r="C1533" s="20">
        <v>0</v>
      </c>
      <c r="D1533" s="20">
        <v>0</v>
      </c>
      <c r="E1533" s="20">
        <v>0</v>
      </c>
      <c r="F1533" s="20">
        <v>0</v>
      </c>
      <c r="G1533" s="20" t="s">
        <v>15</v>
      </c>
      <c r="H1533" s="27">
        <v>1.0369999999999999</v>
      </c>
      <c r="I1533" s="20">
        <v>0</v>
      </c>
      <c r="J1533"/>
      <c r="K1533"/>
      <c r="L1533"/>
      <c r="M1533"/>
      <c r="N1533"/>
      <c r="O1533"/>
      <c r="P1533"/>
      <c r="Q1533"/>
      <c r="R1533"/>
      <c r="S1533"/>
      <c r="T1533"/>
      <c r="U1533"/>
      <c r="V1533"/>
      <c r="W1533"/>
      <c r="X1533"/>
      <c r="Y1533"/>
      <c r="Z1533"/>
      <c r="AA1533"/>
      <c r="AB1533"/>
      <c r="AC1533"/>
      <c r="AD1533"/>
      <c r="AE1533"/>
      <c r="AF1533"/>
      <c r="AG1533"/>
      <c r="AH1533"/>
      <c r="AI1533"/>
    </row>
    <row r="1534" spans="1:35" s="3" customFormat="1" ht="31.5" customHeight="1" x14ac:dyDescent="0.25">
      <c r="A1534" s="18" t="s">
        <v>1704</v>
      </c>
      <c r="B1534" s="17" t="s">
        <v>1551</v>
      </c>
      <c r="C1534" s="20">
        <v>0</v>
      </c>
      <c r="D1534" s="20">
        <v>0</v>
      </c>
      <c r="E1534" s="20">
        <v>0</v>
      </c>
      <c r="F1534" s="20">
        <v>0</v>
      </c>
      <c r="G1534" s="20">
        <v>5781.02</v>
      </c>
      <c r="H1534" s="27">
        <v>1.0369999999999999</v>
      </c>
      <c r="I1534" s="20">
        <f t="shared" ref="I1534:I1535" si="263">IFERROR((F1534*G1534*H1534)/1000,0)</f>
        <v>0</v>
      </c>
      <c r="J1534"/>
      <c r="K1534"/>
      <c r="L1534"/>
      <c r="M1534"/>
      <c r="N1534"/>
      <c r="O1534"/>
      <c r="P1534"/>
      <c r="Q1534"/>
      <c r="R1534"/>
      <c r="S1534"/>
      <c r="T1534"/>
      <c r="U1534"/>
      <c r="V1534"/>
      <c r="W1534"/>
      <c r="X1534"/>
      <c r="Y1534"/>
      <c r="Z1534"/>
      <c r="AA1534"/>
      <c r="AB1534"/>
      <c r="AC1534"/>
      <c r="AD1534"/>
      <c r="AE1534"/>
      <c r="AF1534"/>
      <c r="AG1534"/>
      <c r="AH1534"/>
      <c r="AI1534"/>
    </row>
    <row r="1535" spans="1:35" s="3" customFormat="1" ht="15.75" customHeight="1" x14ac:dyDescent="0.25">
      <c r="A1535" s="18" t="s">
        <v>1705</v>
      </c>
      <c r="B1535" s="17" t="s">
        <v>1706</v>
      </c>
      <c r="C1535" s="20">
        <v>0</v>
      </c>
      <c r="D1535" s="20">
        <v>0</v>
      </c>
      <c r="E1535" s="20">
        <v>0</v>
      </c>
      <c r="F1535" s="20">
        <v>0</v>
      </c>
      <c r="G1535" s="20">
        <v>5781.02</v>
      </c>
      <c r="H1535" s="27">
        <v>1.0369999999999999</v>
      </c>
      <c r="I1535" s="20">
        <f t="shared" si="263"/>
        <v>0</v>
      </c>
      <c r="J1535"/>
      <c r="K1535"/>
      <c r="L1535"/>
      <c r="M1535"/>
      <c r="N1535"/>
      <c r="O1535"/>
      <c r="P1535"/>
      <c r="Q1535"/>
      <c r="R1535"/>
      <c r="S1535"/>
      <c r="T1535"/>
      <c r="U1535"/>
      <c r="V1535"/>
      <c r="W1535"/>
      <c r="X1535"/>
      <c r="Y1535"/>
      <c r="Z1535"/>
      <c r="AA1535"/>
      <c r="AB1535"/>
      <c r="AC1535"/>
      <c r="AD1535"/>
      <c r="AE1535"/>
      <c r="AF1535"/>
      <c r="AG1535"/>
      <c r="AH1535"/>
      <c r="AI1535"/>
    </row>
    <row r="1536" spans="1:35" s="3" customFormat="1" ht="31.5" customHeight="1" x14ac:dyDescent="0.25">
      <c r="A1536" s="18" t="s">
        <v>1707</v>
      </c>
      <c r="B1536" s="17" t="s">
        <v>152</v>
      </c>
      <c r="C1536" s="20">
        <v>0</v>
      </c>
      <c r="D1536" s="20">
        <v>0</v>
      </c>
      <c r="E1536" s="20">
        <v>0</v>
      </c>
      <c r="F1536" s="20">
        <v>0</v>
      </c>
      <c r="G1536" s="20" t="s">
        <v>15</v>
      </c>
      <c r="H1536" s="27">
        <v>1.0369999999999999</v>
      </c>
      <c r="I1536" s="20">
        <v>0</v>
      </c>
      <c r="J1536"/>
      <c r="K1536"/>
      <c r="L1536"/>
      <c r="M1536"/>
      <c r="N1536"/>
      <c r="O1536"/>
      <c r="P1536"/>
      <c r="Q1536"/>
      <c r="R1536"/>
      <c r="S1536"/>
      <c r="T1536"/>
      <c r="U1536"/>
      <c r="V1536"/>
      <c r="W1536"/>
      <c r="X1536"/>
      <c r="Y1536"/>
      <c r="Z1536"/>
      <c r="AA1536"/>
      <c r="AB1536"/>
      <c r="AC1536"/>
      <c r="AD1536"/>
      <c r="AE1536"/>
      <c r="AF1536"/>
      <c r="AG1536"/>
      <c r="AH1536"/>
      <c r="AI1536"/>
    </row>
    <row r="1537" spans="1:35" s="3" customFormat="1" ht="15.75" customHeight="1" x14ac:dyDescent="0.25">
      <c r="A1537" s="7"/>
      <c r="B1537" s="7"/>
      <c r="C1537" s="7"/>
      <c r="D1537" s="7"/>
      <c r="E1537" s="7"/>
      <c r="F1537" s="7"/>
      <c r="G1537" s="7"/>
      <c r="H1537" s="7"/>
      <c r="I1537" s="7"/>
      <c r="J1537"/>
      <c r="K1537"/>
      <c r="L1537"/>
      <c r="M1537"/>
      <c r="N1537"/>
      <c r="O1537"/>
      <c r="P1537"/>
      <c r="Q1537"/>
      <c r="R1537"/>
      <c r="S1537"/>
      <c r="T1537"/>
      <c r="U1537"/>
      <c r="V1537"/>
      <c r="W1537"/>
      <c r="X1537"/>
      <c r="Y1537"/>
      <c r="Z1537"/>
      <c r="AA1537"/>
      <c r="AB1537"/>
      <c r="AC1537"/>
      <c r="AD1537"/>
      <c r="AE1537"/>
      <c r="AF1537"/>
      <c r="AG1537"/>
      <c r="AH1537"/>
      <c r="AI1537"/>
    </row>
    <row r="1538" spans="1:35" customFormat="1" ht="31.5" customHeight="1" x14ac:dyDescent="0.25"/>
    <row r="1539" spans="1:35" customFormat="1" ht="15.75" customHeight="1" x14ac:dyDescent="0.25"/>
    <row r="1540" spans="1:35" customFormat="1" ht="31.5" customHeight="1" x14ac:dyDescent="0.25"/>
    <row r="1541" spans="1:35" customFormat="1" ht="31.5" customHeight="1" x14ac:dyDescent="0.25"/>
    <row r="1542" spans="1:35" customFormat="1" ht="15.75" customHeight="1" x14ac:dyDescent="0.25"/>
    <row r="1543" spans="1:35" customFormat="1" ht="15.75" customHeight="1" x14ac:dyDescent="0.25"/>
    <row r="1544" spans="1:35" customFormat="1" ht="15.75" customHeight="1" x14ac:dyDescent="0.25"/>
    <row r="1545" spans="1:35" customFormat="1" ht="15.75" customHeight="1" x14ac:dyDescent="0.25"/>
    <row r="1546" spans="1:35" customFormat="1" ht="15.75" customHeight="1" x14ac:dyDescent="0.25"/>
    <row r="1547" spans="1:35" customFormat="1" ht="15.75" customHeight="1" x14ac:dyDescent="0.25"/>
    <row r="1548" spans="1:35" customFormat="1" ht="15.75" customHeight="1" x14ac:dyDescent="0.25"/>
    <row r="1549" spans="1:35" customFormat="1" ht="15.75" customHeight="1" x14ac:dyDescent="0.25"/>
    <row r="1550" spans="1:35" customFormat="1" ht="18.75" customHeight="1" x14ac:dyDescent="0.25"/>
    <row r="1551" spans="1:35" customFormat="1" ht="18.75" customHeight="1" x14ac:dyDescent="0.25"/>
    <row r="1552" spans="1:35" customFormat="1" ht="18.75" customHeight="1" x14ac:dyDescent="0.25"/>
    <row r="1553" customFormat="1" ht="18.75" customHeight="1" x14ac:dyDescent="0.25"/>
    <row r="1554" customFormat="1" ht="18.75" customHeight="1" x14ac:dyDescent="0.25"/>
    <row r="1555" customFormat="1" ht="18.75" customHeight="1" x14ac:dyDescent="0.25"/>
    <row r="1556" customFormat="1" ht="18.75" customHeight="1" x14ac:dyDescent="0.25"/>
    <row r="1557" customFormat="1" ht="18.75" customHeight="1" x14ac:dyDescent="0.25"/>
    <row r="1558" customFormat="1" ht="18.75" customHeight="1" x14ac:dyDescent="0.25"/>
    <row r="1559" customFormat="1" ht="18.75" customHeight="1" x14ac:dyDescent="0.25"/>
    <row r="1560" customFormat="1" ht="18.75" customHeight="1" x14ac:dyDescent="0.25"/>
    <row r="1561" customFormat="1" ht="18.75" customHeight="1" x14ac:dyDescent="0.25"/>
    <row r="1562" customFormat="1" ht="18.75" customHeight="1" x14ac:dyDescent="0.25"/>
    <row r="1563" customFormat="1" ht="18.75" customHeight="1" x14ac:dyDescent="0.25"/>
    <row r="1564" customFormat="1" ht="18.75" customHeight="1" x14ac:dyDescent="0.25"/>
    <row r="1565" customFormat="1" ht="18.75" customHeight="1" x14ac:dyDescent="0.25"/>
    <row r="1566" customFormat="1" ht="18.75" customHeight="1" x14ac:dyDescent="0.25"/>
    <row r="1567" customFormat="1" ht="18.75" customHeight="1" x14ac:dyDescent="0.25"/>
    <row r="1568" customFormat="1" ht="18.75" customHeight="1" x14ac:dyDescent="0.25"/>
    <row r="1569" spans="1:35" customFormat="1" ht="18.75" customHeight="1" x14ac:dyDescent="0.25"/>
    <row r="1570" spans="1:35" customFormat="1" ht="18.75" customHeight="1" x14ac:dyDescent="0.25"/>
    <row r="1571" spans="1:35" customFormat="1" ht="15.75" customHeight="1" x14ac:dyDescent="0.25"/>
    <row r="1572" spans="1:35" customFormat="1" ht="31.5" customHeight="1" x14ac:dyDescent="0.25"/>
    <row r="1573" spans="1:35" customFormat="1" ht="31.5" customHeight="1" x14ac:dyDescent="0.25"/>
    <row r="1574" spans="1:35" customFormat="1" ht="31.5" customHeight="1" x14ac:dyDescent="0.25"/>
    <row r="1575" spans="1:35" s="3" customFormat="1" ht="31.5" customHeight="1" x14ac:dyDescent="0.25">
      <c r="A1575" s="7"/>
      <c r="B1575" s="7"/>
      <c r="C1575" s="7"/>
      <c r="D1575" s="7"/>
      <c r="E1575" s="7"/>
      <c r="F1575" s="7"/>
      <c r="G1575" s="7"/>
      <c r="H1575" s="7"/>
      <c r="I1575" s="7"/>
      <c r="J1575"/>
      <c r="K1575"/>
      <c r="L1575"/>
      <c r="M1575"/>
      <c r="N1575"/>
      <c r="O1575"/>
      <c r="P1575"/>
      <c r="Q1575"/>
      <c r="R1575"/>
      <c r="S1575"/>
      <c r="T1575"/>
      <c r="U1575"/>
      <c r="V1575"/>
      <c r="W1575"/>
      <c r="X1575"/>
      <c r="Y1575"/>
      <c r="Z1575"/>
      <c r="AA1575"/>
      <c r="AB1575"/>
      <c r="AC1575"/>
      <c r="AD1575"/>
      <c r="AE1575"/>
      <c r="AF1575"/>
      <c r="AG1575"/>
      <c r="AH1575"/>
      <c r="AI1575"/>
    </row>
    <row r="1576" spans="1:35" s="3" customFormat="1" ht="15.75" customHeight="1" x14ac:dyDescent="0.25">
      <c r="A1576" s="7"/>
      <c r="B1576" s="7"/>
      <c r="C1576" s="7"/>
      <c r="D1576" s="7"/>
      <c r="E1576" s="7"/>
      <c r="F1576" s="7"/>
      <c r="G1576" s="7"/>
      <c r="H1576" s="7"/>
      <c r="I1576" s="7"/>
      <c r="J1576"/>
      <c r="K1576"/>
      <c r="L1576"/>
      <c r="M1576"/>
      <c r="N1576"/>
      <c r="O1576"/>
      <c r="P1576"/>
      <c r="Q1576"/>
      <c r="R1576"/>
      <c r="S1576"/>
      <c r="T1576"/>
      <c r="U1576"/>
      <c r="V1576"/>
      <c r="W1576"/>
      <c r="X1576"/>
      <c r="Y1576"/>
      <c r="Z1576"/>
      <c r="AA1576"/>
      <c r="AB1576"/>
      <c r="AC1576"/>
      <c r="AD1576"/>
      <c r="AE1576"/>
      <c r="AF1576"/>
      <c r="AG1576"/>
      <c r="AH1576"/>
      <c r="AI1576"/>
    </row>
    <row r="1577" spans="1:35" s="3" customFormat="1" ht="15.75" customHeight="1" x14ac:dyDescent="0.25">
      <c r="A1577" s="7"/>
      <c r="B1577" s="7"/>
      <c r="C1577" s="7"/>
      <c r="D1577" s="7"/>
      <c r="E1577" s="7"/>
      <c r="F1577" s="7"/>
      <c r="G1577" s="7"/>
      <c r="H1577" s="7"/>
      <c r="I1577" s="7"/>
      <c r="J1577"/>
      <c r="K1577"/>
      <c r="L1577"/>
      <c r="M1577"/>
      <c r="N1577"/>
      <c r="O1577"/>
      <c r="P1577"/>
      <c r="Q1577"/>
      <c r="R1577"/>
      <c r="S1577"/>
      <c r="T1577"/>
      <c r="U1577"/>
      <c r="V1577"/>
      <c r="W1577"/>
      <c r="X1577"/>
      <c r="Y1577"/>
      <c r="Z1577"/>
      <c r="AA1577"/>
      <c r="AB1577"/>
      <c r="AC1577"/>
      <c r="AD1577"/>
      <c r="AE1577"/>
      <c r="AF1577"/>
      <c r="AG1577"/>
      <c r="AH1577"/>
      <c r="AI1577"/>
    </row>
    <row r="1578" spans="1:35" s="3" customFormat="1" ht="15.75" customHeight="1" x14ac:dyDescent="0.25">
      <c r="A1578" s="7"/>
      <c r="B1578" s="7"/>
      <c r="C1578" s="7"/>
      <c r="D1578" s="7"/>
      <c r="E1578" s="7"/>
      <c r="F1578" s="7"/>
      <c r="G1578" s="7"/>
      <c r="H1578" s="7"/>
      <c r="I1578" s="7"/>
      <c r="J1578"/>
      <c r="K1578"/>
      <c r="L1578"/>
      <c r="M1578"/>
      <c r="N1578"/>
      <c r="O1578"/>
      <c r="P1578"/>
      <c r="Q1578"/>
      <c r="R1578"/>
      <c r="S1578"/>
      <c r="T1578"/>
      <c r="U1578"/>
      <c r="V1578"/>
      <c r="W1578"/>
      <c r="X1578"/>
      <c r="Y1578"/>
      <c r="Z1578"/>
      <c r="AA1578"/>
      <c r="AB1578"/>
      <c r="AC1578"/>
      <c r="AD1578"/>
      <c r="AE1578"/>
      <c r="AF1578"/>
      <c r="AG1578"/>
      <c r="AH1578"/>
      <c r="AI1578"/>
    </row>
    <row r="1579" spans="1:35" s="3" customFormat="1" ht="15.75" customHeight="1" x14ac:dyDescent="0.25">
      <c r="A1579" s="7"/>
      <c r="B1579" s="7"/>
      <c r="C1579" s="7"/>
      <c r="D1579" s="7"/>
      <c r="E1579" s="7"/>
      <c r="F1579" s="7"/>
      <c r="G1579" s="7"/>
      <c r="H1579" s="7"/>
      <c r="I1579" s="7"/>
      <c r="J1579"/>
      <c r="K1579"/>
      <c r="L1579"/>
      <c r="M1579"/>
      <c r="N1579"/>
      <c r="O1579"/>
      <c r="P1579"/>
      <c r="Q1579"/>
      <c r="R1579"/>
      <c r="S1579"/>
      <c r="T1579"/>
      <c r="U1579"/>
      <c r="V1579"/>
      <c r="W1579"/>
      <c r="X1579"/>
      <c r="Y1579"/>
      <c r="Z1579"/>
      <c r="AA1579"/>
      <c r="AB1579"/>
      <c r="AC1579"/>
      <c r="AD1579"/>
      <c r="AE1579"/>
      <c r="AF1579"/>
      <c r="AG1579"/>
      <c r="AH1579"/>
      <c r="AI1579"/>
    </row>
    <row r="1580" spans="1:35" s="3" customFormat="1" ht="15.75" customHeight="1" x14ac:dyDescent="0.25">
      <c r="A1580" s="7"/>
      <c r="B1580" s="7"/>
      <c r="C1580" s="7"/>
      <c r="D1580" s="7"/>
      <c r="E1580" s="7"/>
      <c r="F1580" s="7"/>
      <c r="G1580" s="7"/>
      <c r="H1580" s="7"/>
      <c r="I1580" s="7"/>
      <c r="J1580"/>
      <c r="K1580"/>
      <c r="L1580"/>
      <c r="M1580"/>
      <c r="N1580"/>
      <c r="O1580"/>
      <c r="P1580"/>
      <c r="Q1580"/>
      <c r="R1580"/>
      <c r="S1580"/>
      <c r="T1580"/>
      <c r="U1580"/>
      <c r="V1580"/>
      <c r="W1580"/>
      <c r="X1580"/>
      <c r="Y1580"/>
      <c r="Z1580"/>
      <c r="AA1580"/>
      <c r="AB1580"/>
      <c r="AC1580"/>
      <c r="AD1580"/>
      <c r="AE1580"/>
      <c r="AF1580"/>
      <c r="AG1580"/>
      <c r="AH1580"/>
      <c r="AI1580"/>
    </row>
    <row r="1581" spans="1:35" s="3" customFormat="1" ht="15.75" customHeight="1" x14ac:dyDescent="0.25">
      <c r="A1581" s="7"/>
      <c r="B1581" s="7"/>
      <c r="C1581" s="7"/>
      <c r="D1581" s="7"/>
      <c r="E1581" s="7"/>
      <c r="F1581" s="7"/>
      <c r="G1581" s="7"/>
      <c r="H1581" s="7"/>
      <c r="I1581" s="7"/>
      <c r="J1581"/>
      <c r="K1581"/>
      <c r="L1581"/>
      <c r="M1581"/>
      <c r="N1581"/>
      <c r="O1581"/>
      <c r="P1581"/>
      <c r="Q1581"/>
      <c r="R1581"/>
      <c r="S1581"/>
      <c r="T1581"/>
      <c r="U1581"/>
      <c r="V1581"/>
      <c r="W1581"/>
      <c r="X1581"/>
      <c r="Y1581"/>
      <c r="Z1581"/>
      <c r="AA1581"/>
      <c r="AB1581"/>
      <c r="AC1581"/>
      <c r="AD1581"/>
      <c r="AE1581"/>
      <c r="AF1581"/>
      <c r="AG1581"/>
      <c r="AH1581"/>
      <c r="AI1581"/>
    </row>
    <row r="1582" spans="1:35" s="3" customFormat="1" ht="15.75" customHeight="1" x14ac:dyDescent="0.25">
      <c r="A1582" s="7"/>
      <c r="B1582" s="7"/>
      <c r="C1582" s="7"/>
      <c r="D1582" s="7"/>
      <c r="E1582" s="7"/>
      <c r="F1582" s="7"/>
      <c r="G1582" s="7"/>
      <c r="H1582" s="7"/>
      <c r="I1582" s="7"/>
      <c r="J1582"/>
      <c r="K1582"/>
      <c r="L1582"/>
      <c r="M1582"/>
      <c r="N1582"/>
      <c r="O1582"/>
      <c r="P1582"/>
      <c r="Q1582"/>
      <c r="R1582"/>
      <c r="S1582"/>
      <c r="T1582"/>
      <c r="U1582"/>
      <c r="V1582"/>
      <c r="W1582"/>
      <c r="X1582"/>
      <c r="Y1582"/>
      <c r="Z1582"/>
      <c r="AA1582"/>
      <c r="AB1582"/>
      <c r="AC1582"/>
      <c r="AD1582"/>
      <c r="AE1582"/>
      <c r="AF1582"/>
      <c r="AG1582"/>
      <c r="AH1582"/>
      <c r="AI1582"/>
    </row>
    <row r="1583" spans="1:35" s="3" customFormat="1" ht="15.75" customHeight="1" x14ac:dyDescent="0.25">
      <c r="A1583" s="7"/>
      <c r="B1583" s="7"/>
      <c r="C1583" s="7"/>
      <c r="D1583" s="7"/>
      <c r="E1583" s="7"/>
      <c r="F1583" s="7"/>
      <c r="G1583" s="7"/>
      <c r="H1583" s="7"/>
      <c r="I1583" s="7"/>
      <c r="J1583"/>
      <c r="K1583"/>
      <c r="L1583"/>
      <c r="M1583"/>
      <c r="N1583"/>
      <c r="O1583"/>
      <c r="P1583"/>
      <c r="Q1583"/>
      <c r="R1583"/>
      <c r="S1583"/>
      <c r="T1583"/>
      <c r="U1583"/>
      <c r="V1583"/>
      <c r="W1583"/>
      <c r="X1583"/>
      <c r="Y1583"/>
      <c r="Z1583"/>
      <c r="AA1583"/>
      <c r="AB1583"/>
      <c r="AC1583"/>
      <c r="AD1583"/>
      <c r="AE1583"/>
      <c r="AF1583"/>
      <c r="AG1583"/>
      <c r="AH1583"/>
      <c r="AI1583"/>
    </row>
    <row r="1584" spans="1:35" s="3" customFormat="1" ht="15.75" customHeight="1" x14ac:dyDescent="0.25">
      <c r="A1584" s="7"/>
      <c r="B1584" s="7"/>
      <c r="C1584" s="7"/>
      <c r="D1584" s="7"/>
      <c r="E1584" s="7"/>
      <c r="F1584" s="7"/>
      <c r="G1584" s="7"/>
      <c r="H1584" s="7"/>
      <c r="I1584" s="7"/>
      <c r="J1584"/>
      <c r="K1584"/>
      <c r="L1584"/>
      <c r="M1584"/>
      <c r="N1584"/>
      <c r="O1584"/>
      <c r="P1584"/>
      <c r="Q1584"/>
      <c r="R1584"/>
      <c r="S1584"/>
      <c r="T1584"/>
      <c r="U1584"/>
      <c r="V1584"/>
      <c r="W1584"/>
      <c r="X1584"/>
      <c r="Y1584"/>
      <c r="Z1584"/>
      <c r="AA1584"/>
      <c r="AB1584"/>
      <c r="AC1584"/>
      <c r="AD1584"/>
      <c r="AE1584"/>
      <c r="AF1584"/>
      <c r="AG1584"/>
      <c r="AH1584"/>
      <c r="AI1584"/>
    </row>
    <row r="1585" spans="1:35" s="3" customFormat="1" ht="31.5" customHeight="1" x14ac:dyDescent="0.25">
      <c r="A1585" s="7"/>
      <c r="B1585" s="7"/>
      <c r="C1585" s="7"/>
      <c r="D1585" s="7"/>
      <c r="E1585" s="7"/>
      <c r="F1585" s="7"/>
      <c r="G1585" s="7"/>
      <c r="H1585" s="7"/>
      <c r="I1585" s="7"/>
      <c r="J1585"/>
      <c r="K1585"/>
      <c r="L1585"/>
      <c r="M1585"/>
      <c r="N1585"/>
      <c r="O1585"/>
      <c r="P1585"/>
      <c r="Q1585"/>
      <c r="R1585"/>
      <c r="S1585"/>
      <c r="T1585"/>
      <c r="U1585"/>
      <c r="V1585"/>
      <c r="W1585"/>
      <c r="X1585"/>
      <c r="Y1585"/>
      <c r="Z1585"/>
      <c r="AA1585"/>
      <c r="AB1585"/>
      <c r="AC1585"/>
      <c r="AD1585"/>
      <c r="AE1585"/>
      <c r="AF1585"/>
      <c r="AG1585"/>
      <c r="AH1585"/>
      <c r="AI1585"/>
    </row>
    <row r="1586" spans="1:35" s="3" customFormat="1" ht="31.5" customHeight="1" x14ac:dyDescent="0.25">
      <c r="A1586" s="7"/>
      <c r="B1586" s="7"/>
      <c r="C1586" s="7"/>
      <c r="D1586" s="7"/>
      <c r="E1586" s="7"/>
      <c r="F1586" s="7"/>
      <c r="G1586" s="7"/>
      <c r="H1586" s="7"/>
      <c r="I1586" s="7"/>
      <c r="J1586"/>
      <c r="K1586"/>
      <c r="L1586"/>
      <c r="M1586"/>
      <c r="N1586"/>
      <c r="O1586"/>
      <c r="P1586"/>
      <c r="Q1586"/>
      <c r="R1586"/>
      <c r="S1586"/>
      <c r="T1586"/>
      <c r="U1586"/>
      <c r="V1586"/>
      <c r="W1586"/>
      <c r="X1586"/>
      <c r="Y1586"/>
      <c r="Z1586"/>
      <c r="AA1586"/>
      <c r="AB1586"/>
      <c r="AC1586"/>
      <c r="AD1586"/>
      <c r="AE1586"/>
      <c r="AF1586"/>
      <c r="AG1586"/>
      <c r="AH1586"/>
      <c r="AI1586"/>
    </row>
    <row r="1587" spans="1:35" s="3" customFormat="1" ht="15.75" customHeight="1" x14ac:dyDescent="0.25">
      <c r="A1587" s="7"/>
      <c r="B1587" s="7"/>
      <c r="C1587" s="7"/>
      <c r="D1587" s="7"/>
      <c r="E1587" s="7"/>
      <c r="F1587" s="7"/>
      <c r="G1587" s="7"/>
      <c r="H1587" s="7"/>
      <c r="I1587" s="7"/>
      <c r="J1587"/>
      <c r="K1587"/>
      <c r="L1587"/>
      <c r="M1587"/>
      <c r="N1587"/>
      <c r="O1587"/>
      <c r="P1587"/>
      <c r="Q1587"/>
      <c r="R1587"/>
      <c r="S1587"/>
      <c r="T1587"/>
      <c r="U1587"/>
      <c r="V1587"/>
      <c r="W1587"/>
      <c r="X1587"/>
      <c r="Y1587"/>
      <c r="Z1587"/>
      <c r="AA1587"/>
      <c r="AB1587"/>
      <c r="AC1587"/>
      <c r="AD1587"/>
      <c r="AE1587"/>
      <c r="AF1587"/>
      <c r="AG1587"/>
      <c r="AH1587"/>
      <c r="AI1587"/>
    </row>
    <row r="1588" spans="1:35" s="3" customFormat="1" ht="31.5" customHeight="1" x14ac:dyDescent="0.25">
      <c r="A1588" s="7"/>
      <c r="B1588" s="7"/>
      <c r="C1588" s="7"/>
      <c r="D1588" s="7"/>
      <c r="E1588" s="7"/>
      <c r="F1588" s="7"/>
      <c r="G1588" s="7"/>
      <c r="H1588" s="7"/>
      <c r="I1588" s="7"/>
      <c r="J1588"/>
      <c r="K1588"/>
      <c r="L1588"/>
      <c r="M1588"/>
      <c r="N1588"/>
      <c r="O1588"/>
      <c r="P1588"/>
      <c r="Q1588"/>
      <c r="R1588"/>
      <c r="S1588"/>
      <c r="T1588"/>
      <c r="U1588"/>
      <c r="V1588"/>
      <c r="W1588"/>
      <c r="X1588"/>
      <c r="Y1588"/>
      <c r="Z1588"/>
      <c r="AA1588"/>
      <c r="AB1588"/>
      <c r="AC1588"/>
      <c r="AD1588"/>
      <c r="AE1588"/>
      <c r="AF1588"/>
      <c r="AG1588"/>
      <c r="AH1588"/>
      <c r="AI1588"/>
    </row>
    <row r="1589" spans="1:35" s="3" customFormat="1" ht="15.75" customHeight="1" x14ac:dyDescent="0.25">
      <c r="A1589" s="7"/>
      <c r="B1589" s="7"/>
      <c r="C1589" s="7"/>
      <c r="D1589" s="7"/>
      <c r="E1589" s="7"/>
      <c r="F1589" s="7"/>
      <c r="G1589" s="7"/>
      <c r="H1589" s="7"/>
      <c r="I1589" s="7"/>
      <c r="J1589"/>
      <c r="K1589"/>
      <c r="L1589"/>
      <c r="M1589"/>
      <c r="N1589"/>
      <c r="O1589"/>
      <c r="P1589"/>
      <c r="Q1589"/>
      <c r="R1589"/>
      <c r="S1589"/>
      <c r="T1589"/>
      <c r="U1589"/>
      <c r="V1589"/>
      <c r="W1589"/>
      <c r="X1589"/>
      <c r="Y1589"/>
      <c r="Z1589"/>
      <c r="AA1589"/>
      <c r="AB1589"/>
      <c r="AC1589"/>
      <c r="AD1589"/>
      <c r="AE1589"/>
      <c r="AF1589"/>
      <c r="AG1589"/>
      <c r="AH1589"/>
      <c r="AI1589"/>
    </row>
    <row r="1590" spans="1:35" s="3" customFormat="1" ht="15.75" customHeight="1" x14ac:dyDescent="0.25">
      <c r="A1590" s="7"/>
      <c r="B1590" s="7"/>
      <c r="C1590" s="7"/>
      <c r="D1590" s="7"/>
      <c r="E1590" s="7"/>
      <c r="F1590" s="7"/>
      <c r="G1590" s="7"/>
      <c r="H1590" s="7"/>
      <c r="I1590" s="7"/>
      <c r="J1590"/>
      <c r="K1590"/>
      <c r="L1590"/>
      <c r="M1590"/>
      <c r="N1590"/>
      <c r="O1590"/>
      <c r="P1590"/>
      <c r="Q1590"/>
      <c r="R1590"/>
      <c r="S1590"/>
      <c r="T1590"/>
      <c r="U1590"/>
      <c r="V1590"/>
      <c r="W1590"/>
      <c r="X1590"/>
      <c r="Y1590"/>
      <c r="Z1590"/>
      <c r="AA1590"/>
      <c r="AB1590"/>
      <c r="AC1590"/>
      <c r="AD1590"/>
      <c r="AE1590"/>
      <c r="AF1590"/>
      <c r="AG1590"/>
      <c r="AH1590"/>
      <c r="AI1590"/>
    </row>
    <row r="1591" spans="1:35" s="3" customFormat="1" ht="15.75" customHeight="1" x14ac:dyDescent="0.25">
      <c r="A1591" s="7"/>
      <c r="B1591" s="7"/>
      <c r="C1591" s="7"/>
      <c r="D1591" s="7"/>
      <c r="E1591" s="7"/>
      <c r="F1591" s="7"/>
      <c r="G1591" s="7"/>
      <c r="H1591" s="7"/>
      <c r="I1591" s="7"/>
      <c r="J1591"/>
      <c r="K1591"/>
      <c r="L1591"/>
      <c r="M1591"/>
      <c r="N1591"/>
      <c r="O1591"/>
      <c r="P1591"/>
      <c r="Q1591"/>
      <c r="R1591"/>
      <c r="S1591"/>
      <c r="T1591"/>
      <c r="U1591"/>
      <c r="V1591"/>
      <c r="W1591"/>
      <c r="X1591"/>
      <c r="Y1591"/>
      <c r="Z1591"/>
      <c r="AA1591"/>
      <c r="AB1591"/>
      <c r="AC1591"/>
      <c r="AD1591"/>
      <c r="AE1591"/>
      <c r="AF1591"/>
      <c r="AG1591"/>
      <c r="AH1591"/>
      <c r="AI1591"/>
    </row>
    <row r="1592" spans="1:35" s="3" customFormat="1" ht="15.75" customHeight="1" x14ac:dyDescent="0.25">
      <c r="A1592" s="7"/>
      <c r="B1592" s="7"/>
      <c r="C1592" s="7"/>
      <c r="D1592" s="7"/>
      <c r="E1592" s="7"/>
      <c r="F1592" s="7"/>
      <c r="G1592" s="7"/>
      <c r="H1592" s="7"/>
      <c r="I1592" s="7"/>
      <c r="J1592"/>
      <c r="K1592"/>
      <c r="L1592"/>
      <c r="M1592"/>
      <c r="N1592"/>
      <c r="O1592"/>
      <c r="P1592"/>
      <c r="Q1592"/>
      <c r="R1592"/>
      <c r="S1592"/>
      <c r="T1592"/>
      <c r="U1592"/>
      <c r="V1592"/>
      <c r="W1592"/>
      <c r="X1592"/>
      <c r="Y1592"/>
      <c r="Z1592"/>
      <c r="AA1592"/>
      <c r="AB1592"/>
      <c r="AC1592"/>
      <c r="AD1592"/>
      <c r="AE1592"/>
      <c r="AF1592"/>
      <c r="AG1592"/>
      <c r="AH1592"/>
      <c r="AI1592"/>
    </row>
    <row r="1593" spans="1:35" s="3" customFormat="1" ht="15.75" customHeight="1" x14ac:dyDescent="0.25">
      <c r="A1593" s="7"/>
      <c r="B1593" s="7"/>
      <c r="C1593" s="7"/>
      <c r="D1593" s="7"/>
      <c r="E1593" s="7"/>
      <c r="F1593" s="7"/>
      <c r="G1593" s="7"/>
      <c r="H1593" s="7"/>
      <c r="I1593" s="7"/>
      <c r="J1593"/>
      <c r="K1593"/>
      <c r="L1593"/>
      <c r="M1593"/>
      <c r="N1593"/>
      <c r="O1593"/>
      <c r="P1593"/>
      <c r="Q1593"/>
      <c r="R1593"/>
      <c r="S1593"/>
      <c r="T1593"/>
      <c r="U1593"/>
      <c r="V1593"/>
      <c r="W1593"/>
      <c r="X1593"/>
      <c r="Y1593"/>
      <c r="Z1593"/>
      <c r="AA1593"/>
      <c r="AB1593"/>
      <c r="AC1593"/>
      <c r="AD1593"/>
      <c r="AE1593"/>
      <c r="AF1593"/>
      <c r="AG1593"/>
      <c r="AH1593"/>
      <c r="AI1593"/>
    </row>
    <row r="1594" spans="1:35" s="3" customFormat="1" ht="15.75" customHeight="1" x14ac:dyDescent="0.25">
      <c r="A1594" s="7"/>
      <c r="B1594" s="7"/>
      <c r="C1594" s="7"/>
      <c r="D1594" s="7"/>
      <c r="E1594" s="7"/>
      <c r="F1594" s="7"/>
      <c r="G1594" s="7"/>
      <c r="H1594" s="7"/>
      <c r="I1594" s="7"/>
      <c r="J1594"/>
      <c r="K1594"/>
      <c r="L1594"/>
      <c r="M1594"/>
      <c r="N1594"/>
      <c r="O1594"/>
      <c r="P1594"/>
      <c r="Q1594"/>
      <c r="R1594"/>
      <c r="S1594"/>
      <c r="T1594"/>
      <c r="U1594"/>
      <c r="V1594"/>
      <c r="W1594"/>
      <c r="X1594"/>
      <c r="Y1594"/>
      <c r="Z1594"/>
      <c r="AA1594"/>
      <c r="AB1594"/>
      <c r="AC1594"/>
      <c r="AD1594"/>
      <c r="AE1594"/>
      <c r="AF1594"/>
      <c r="AG1594"/>
      <c r="AH1594"/>
      <c r="AI1594"/>
    </row>
    <row r="1595" spans="1:35" s="3" customFormat="1" ht="63" customHeight="1" x14ac:dyDescent="0.25">
      <c r="A1595" s="7"/>
      <c r="B1595" s="7"/>
      <c r="C1595" s="7"/>
      <c r="D1595" s="7"/>
      <c r="E1595" s="7"/>
      <c r="F1595" s="7"/>
      <c r="G1595" s="7"/>
      <c r="H1595" s="7"/>
      <c r="I1595" s="7"/>
      <c r="J1595"/>
      <c r="K1595"/>
      <c r="L1595"/>
      <c r="M1595"/>
      <c r="N1595"/>
      <c r="O1595"/>
      <c r="P1595"/>
      <c r="Q1595"/>
      <c r="R1595"/>
      <c r="S1595"/>
      <c r="T1595"/>
      <c r="U1595"/>
      <c r="V1595"/>
      <c r="W1595"/>
      <c r="X1595"/>
      <c r="Y1595"/>
      <c r="Z1595"/>
      <c r="AA1595"/>
      <c r="AB1595"/>
      <c r="AC1595"/>
      <c r="AD1595"/>
      <c r="AE1595"/>
      <c r="AF1595"/>
      <c r="AG1595"/>
      <c r="AH1595"/>
      <c r="AI1595"/>
    </row>
  </sheetData>
  <autoFilter ref="A15:I1536"/>
  <mergeCells count="13">
    <mergeCell ref="I13:I14"/>
    <mergeCell ref="A13:A14"/>
    <mergeCell ref="B13:B14"/>
    <mergeCell ref="C13:E13"/>
    <mergeCell ref="F13:F14"/>
    <mergeCell ref="G13:G14"/>
    <mergeCell ref="H13:H14"/>
    <mergeCell ref="A11:I11"/>
    <mergeCell ref="A5:I5"/>
    <mergeCell ref="A6:I6"/>
    <mergeCell ref="A8:I8"/>
    <mergeCell ref="A9:I9"/>
    <mergeCell ref="A10:I10"/>
  </mergeCells>
  <printOptions horizontalCentered="1"/>
  <pageMargins left="0.70866141732283472" right="0.70866141732283472" top="0.39370078740157483" bottom="0.39370078740157483" header="0.31496062992125984" footer="0.31496062992125984"/>
  <pageSetup paperSize="9" scale="20" firstPageNumber="7" fitToHeight="10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11.3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Серов Михаил Александрович</dc:creator>
  <cp:lastModifiedBy>Мальцев Илья Александрович</cp:lastModifiedBy>
  <dcterms:created xsi:type="dcterms:W3CDTF">2020-05-20T06:07:40Z</dcterms:created>
  <dcterms:modified xsi:type="dcterms:W3CDTF">2020-12-09T10:12:03Z</dcterms:modified>
</cp:coreProperties>
</file>